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130" activeTab="0"/>
  </bookViews>
  <sheets>
    <sheet name="TROŠKOVNIK 1 " sheetId="1" r:id="rId1"/>
    <sheet name="Naslovnica" sheetId="2" r:id="rId2"/>
  </sheets>
  <definedNames>
    <definedName name="_xlnm.Print_Area" localSheetId="1">'Naslovnica'!$A$1:$M$45</definedName>
    <definedName name="_xlnm.Print_Area" localSheetId="0">'TROŠKOVNIK 1 '!$A$1:$V$305</definedName>
  </definedNames>
  <calcPr fullCalcOnLoad="1"/>
</workbook>
</file>

<file path=xl/sharedStrings.xml><?xml version="1.0" encoding="utf-8"?>
<sst xmlns="http://schemas.openxmlformats.org/spreadsheetml/2006/main" count="327" uniqueCount="102">
  <si>
    <t xml:space="preserve">DUŽINA (m): </t>
  </si>
  <si>
    <t xml:space="preserve">ŠIRINA ASFALTA (m): </t>
  </si>
  <si>
    <t>OPIS RADA</t>
  </si>
  <si>
    <t>J.M.</t>
  </si>
  <si>
    <t>KOLIČINA</t>
  </si>
  <si>
    <t>BROJ</t>
  </si>
  <si>
    <t>1. IZRADA PODLOGE</t>
  </si>
  <si>
    <t>1.1.</t>
  </si>
  <si>
    <t>1.2.</t>
  </si>
  <si>
    <t>2.1.</t>
  </si>
  <si>
    <t>3.1.</t>
  </si>
  <si>
    <t>1. IZRADA PODLOGE:</t>
  </si>
  <si>
    <t>UKUPNO:</t>
  </si>
  <si>
    <t>x</t>
  </si>
  <si>
    <t>(</t>
  </si>
  <si>
    <t>+</t>
  </si>
  <si>
    <t>m )</t>
  </si>
  <si>
    <t>)</t>
  </si>
  <si>
    <t>2. ASFALTERSKI RADOVI</t>
  </si>
  <si>
    <t>REDNI</t>
  </si>
  <si>
    <t>DIONICA:</t>
  </si>
  <si>
    <r>
      <t>m</t>
    </r>
    <r>
      <rPr>
        <vertAlign val="superscript"/>
        <sz val="10"/>
        <rFont val="Arial"/>
        <family val="2"/>
      </rPr>
      <t>3</t>
    </r>
  </si>
  <si>
    <t>CESTA:</t>
  </si>
  <si>
    <t>REKAPITULACIJA:</t>
  </si>
  <si>
    <t>2. ASFALTERSKI RADOVI:</t>
  </si>
  <si>
    <t>JEDINIČNA CIJENA</t>
  </si>
  <si>
    <t>VRIJEDNOST RADA</t>
  </si>
  <si>
    <t xml:space="preserve">  </t>
  </si>
  <si>
    <t>OPĆENITO</t>
  </si>
  <si>
    <t xml:space="preserve"> - Istima se ne utječe na širinu postojeće trase, niveletu, infrastrukturu, a zahvat se odvija u postojećem koridoru postojeće prometnice.</t>
  </si>
  <si>
    <t>nerazvrstana</t>
  </si>
  <si>
    <t xml:space="preserve"> - Postojeća prometna signalizacije ostaje prema postojećem, te nije predmet ovog troškovnika.</t>
  </si>
  <si>
    <t xml:space="preserve"> - Projekat regulacije prometa ze vrijeme izvođenja radova i elaborat zaštite na radu dužan je osigurati Izvoditelja radova, te na iste ishoditi suglasnost nadležnih službi.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</si>
  <si>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</si>
  <si>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</si>
  <si>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SVEUKUPNA  REKAPITULACIJA :</t>
  </si>
  <si>
    <r>
      <t>Strojno izravnanje i profiliranje postojećeg kolnika i bankina grejderom.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isprofiliranog kolnika.</t>
    </r>
  </si>
  <si>
    <r>
      <t>Nabava, doprema i ugradnja kvalitetnog kamenog materijala za izradu tamponskog sloja  debljine 30 cm u zbijenom stanju. Sabijanje istog do postizanja modula stišljivosti Ms=80 MN/m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mjereno kružnom pločom Ф30 cm. Rezultate mjerenja dostaviti investitoru.                                                                                    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kamenog materijala u rasutom stanju.</t>
    </r>
  </si>
  <si>
    <r>
      <t>Dobava, prijevoz i strojna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</si>
  <si>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t>PDV: 25%</t>
  </si>
  <si>
    <t>SVEUKUPNO: kN</t>
  </si>
  <si>
    <t>PDV 25%</t>
  </si>
  <si>
    <t xml:space="preserve"> - Svi radovi obuhvaćeni izvedbenim troškovnikom odnose se na modernizaciju postojećih cesta i njenih postojećih elemenata, tj. odnosi se na radove izvanrednog održavanja.</t>
  </si>
  <si>
    <t>TROŠKOVNIK RADOVA NA MODERNIZACIJI POSTOJEĆE CESTE</t>
  </si>
  <si>
    <t xml:space="preserve"> - Stavka 3.2. odnosi se na sanaciju cestovnih jaraka prema opisu, ili uređenje nasipa i pokosa.</t>
  </si>
  <si>
    <r>
      <t>Sanacija postojećih bankina kamenim materijalom sa prosječno  0,04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/m' bankine. Rad obuhvaća nabavu i dovoz miješanog kamenog materijala, te razastiranje, profiliranje i zbijanje materijala. 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miješanog kamenog materijala.</t>
    </r>
  </si>
  <si>
    <t>Gornja Rijeka</t>
  </si>
  <si>
    <t>INVESTITOR:</t>
  </si>
  <si>
    <t>OPĆINA GORNJA RIJEKA</t>
  </si>
  <si>
    <t xml:space="preserve">Trg Sidonije Rubido Erdody 3,Gornja Rijeka </t>
  </si>
  <si>
    <t>GRAĐEVINE:</t>
  </si>
  <si>
    <t>POSTOJEĆE</t>
  </si>
  <si>
    <t xml:space="preserve">NERAZVRSTANE CESTE </t>
  </si>
  <si>
    <t>PROJEKAT:</t>
  </si>
  <si>
    <t xml:space="preserve">TROŠKOVNIK RADOVA NA </t>
  </si>
  <si>
    <t xml:space="preserve">NERAZVRSTANIH  CESTA </t>
  </si>
  <si>
    <t>IZRADIO:</t>
  </si>
  <si>
    <t>MARKO KAŠIK</t>
  </si>
  <si>
    <t>dipl. ing. građ.</t>
  </si>
  <si>
    <t>KRIŽEVCI:</t>
  </si>
  <si>
    <t>BROJ:</t>
  </si>
  <si>
    <t>DIREKTOR:</t>
  </si>
  <si>
    <t>MARKO  KAŠIK</t>
  </si>
  <si>
    <t>1</t>
  </si>
  <si>
    <t>2</t>
  </si>
  <si>
    <t>3</t>
  </si>
  <si>
    <r>
      <t>MODERNIZACIJI</t>
    </r>
    <r>
      <rPr>
        <b/>
        <u val="single"/>
        <sz val="11"/>
        <rFont val="Arial"/>
        <family val="2"/>
      </rPr>
      <t xml:space="preserve"> POSTOJEĆIH </t>
    </r>
  </si>
  <si>
    <t xml:space="preserve">Deklešanec </t>
  </si>
  <si>
    <t>Odvojak Katalenić</t>
  </si>
  <si>
    <t>Dio kčbr. 3133, ko Gornja Rijeka</t>
  </si>
  <si>
    <t>3. RADOVI NA BANKINI</t>
  </si>
  <si>
    <t>3. RADOVI NA BANKINI:</t>
  </si>
  <si>
    <t xml:space="preserve"> - Ostalo prema važećim zakonima i propisima.</t>
  </si>
  <si>
    <t>Deklešanec</t>
  </si>
  <si>
    <t>4</t>
  </si>
  <si>
    <t>5</t>
  </si>
  <si>
    <t>6</t>
  </si>
  <si>
    <t xml:space="preserve"> - Sve sanacije propusta izvode se od bet.cjevi fi300-400 mm, duljine 4-5m, ukoliko nije drugačije naznačeno.</t>
  </si>
  <si>
    <t>Kralja Bele-nastavak</t>
  </si>
  <si>
    <t>Dio kčbr. 3082/1, 3143, 872, ko Gornja Rijeka</t>
  </si>
  <si>
    <t>Pofuki</t>
  </si>
  <si>
    <t>Dio kčbr. 4483, ko Pofuki</t>
  </si>
  <si>
    <t>Donja Rijeka</t>
  </si>
  <si>
    <t>02/20</t>
  </si>
  <si>
    <t>19/20</t>
  </si>
  <si>
    <t>Odvojak Pofuk</t>
  </si>
  <si>
    <t>Dio kčbr.588/8, ko Pofuki</t>
  </si>
  <si>
    <t>PROJEKTANT:</t>
  </si>
  <si>
    <t>Marko Kašik dipl.ing.građ.</t>
  </si>
  <si>
    <t xml:space="preserve">Dio kčbr. 1504/3, ko Gornja Rijeka </t>
  </si>
  <si>
    <t xml:space="preserve">Donja Rijeka </t>
  </si>
  <si>
    <t>Dio kčbr. 3082/1, 3143, 872 , ko Gornja Rijeka</t>
  </si>
  <si>
    <t>Dio kčbr. 3194, ko Gornja Rijeka</t>
  </si>
  <si>
    <t>Dio kčbr. 588/8, ko Gornja Rijeka</t>
  </si>
  <si>
    <t>Odvojak Pukec</t>
  </si>
  <si>
    <t>Dio kčbr.3194, ko Gornja Rijeka</t>
  </si>
  <si>
    <t>UKUPNO 1-5 kN</t>
  </si>
  <si>
    <t>SVEUKUPNO 1-5 kN</t>
  </si>
  <si>
    <r>
      <t>Dobava, prijevoz i ručna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</si>
  <si>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t>Deklešnec</t>
  </si>
  <si>
    <t>Odvojak Lovački dom</t>
  </si>
  <si>
    <t>Dio kčbr. 1504/3, ko Gornja Rijeka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</si>
</sst>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2" fillId="0" borderId="1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4" fontId="11" fillId="0" borderId="15" xfId="0" applyNumberFormat="1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72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172" fontId="13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172" fontId="0" fillId="0" borderId="30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top"/>
    </xf>
    <xf numFmtId="3" fontId="0" fillId="0" borderId="42" xfId="0" applyNumberFormat="1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3" fontId="0" fillId="0" borderId="3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43" xfId="0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center"/>
    </xf>
    <xf numFmtId="0" fontId="3" fillId="0" borderId="42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3" fillId="0" borderId="22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46" xfId="0" applyFont="1" applyFill="1" applyBorder="1" applyAlignment="1">
      <alignment wrapText="1"/>
    </xf>
    <xf numFmtId="0" fontId="0" fillId="0" borderId="47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2" fontId="0" fillId="0" borderId="30" xfId="0" applyNumberFormat="1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4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172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42" xfId="0" applyNumberFormat="1" applyFont="1" applyFill="1" applyBorder="1" applyAlignment="1">
      <alignment vertical="top"/>
    </xf>
    <xf numFmtId="0" fontId="0" fillId="0" borderId="30" xfId="0" applyFill="1" applyBorder="1" applyAlignment="1">
      <alignment vertical="top"/>
    </xf>
    <xf numFmtId="4" fontId="0" fillId="0" borderId="30" xfId="0" applyNumberFormat="1" applyFont="1" applyFill="1" applyBorder="1" applyAlignment="1">
      <alignment horizontal="left" vertical="top" wrapText="1"/>
    </xf>
    <xf numFmtId="4" fontId="0" fillId="0" borderId="30" xfId="0" applyNumberFormat="1" applyFill="1" applyBorder="1" applyAlignment="1">
      <alignment wrapText="1"/>
    </xf>
    <xf numFmtId="4" fontId="1" fillId="0" borderId="4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4" fontId="1" fillId="0" borderId="50" xfId="0" applyNumberFormat="1" applyFont="1" applyFill="1" applyBorder="1" applyAlignment="1">
      <alignment horizontal="center" vertical="center" wrapText="1" shrinkToFit="1"/>
    </xf>
    <xf numFmtId="0" fontId="1" fillId="0" borderId="40" xfId="0" applyFont="1" applyFill="1" applyBorder="1" applyAlignment="1">
      <alignment horizontal="center" vertical="center" wrapText="1" shrinkToFit="1"/>
    </xf>
    <xf numFmtId="0" fontId="0" fillId="0" borderId="42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72" fontId="3" fillId="0" borderId="25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4" fontId="0" fillId="0" borderId="0" xfId="0" applyNumberFormat="1" applyFill="1" applyAlignment="1">
      <alignment horizontal="center"/>
    </xf>
    <xf numFmtId="4" fontId="12" fillId="0" borderId="17" xfId="0" applyNumberFormat="1" applyFont="1" applyFill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9" fontId="14" fillId="0" borderId="43" xfId="0" applyNumberFormat="1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/>
    </xf>
    <xf numFmtId="0" fontId="12" fillId="0" borderId="61" xfId="0" applyNumberFormat="1" applyFont="1" applyBorder="1" applyAlignment="1">
      <alignment horizontal="left" wrapText="1"/>
    </xf>
    <xf numFmtId="0" fontId="12" fillId="0" borderId="26" xfId="0" applyNumberFormat="1" applyFont="1" applyBorder="1" applyAlignment="1">
      <alignment horizontal="left" wrapText="1"/>
    </xf>
    <xf numFmtId="0" fontId="12" fillId="0" borderId="62" xfId="0" applyNumberFormat="1" applyFont="1" applyBorder="1" applyAlignment="1">
      <alignment horizontal="left" wrapText="1"/>
    </xf>
    <xf numFmtId="49" fontId="14" fillId="0" borderId="43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49" fontId="14" fillId="0" borderId="4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stotak 2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6"/>
  <sheetViews>
    <sheetView tabSelected="1" view="pageBreakPreview" zoomScale="120" zoomScaleNormal="120" zoomScaleSheetLayoutView="120" workbookViewId="0" topLeftCell="A286">
      <selection activeCell="B299" sqref="B299"/>
    </sheetView>
  </sheetViews>
  <sheetFormatPr defaultColWidth="9.140625" defaultRowHeight="12.75"/>
  <cols>
    <col min="1" max="1" width="4.57421875" style="1" customWidth="1"/>
    <col min="2" max="2" width="8.421875" style="0" customWidth="1"/>
    <col min="3" max="3" width="3.57421875" style="0" customWidth="1"/>
    <col min="4" max="4" width="2.57421875" style="0" customWidth="1"/>
    <col min="5" max="5" width="5.140625" style="0" customWidth="1"/>
    <col min="6" max="6" width="4.28125" style="0" customWidth="1"/>
    <col min="7" max="7" width="3.421875" style="0" customWidth="1"/>
    <col min="8" max="8" width="1.8515625" style="0" customWidth="1"/>
    <col min="9" max="9" width="1.28515625" style="0" customWidth="1"/>
    <col min="10" max="10" width="2.140625" style="0" customWidth="1"/>
    <col min="11" max="11" width="2.00390625" style="0" customWidth="1"/>
    <col min="12" max="12" width="4.421875" style="0" customWidth="1"/>
    <col min="13" max="13" width="1.7109375" style="0" customWidth="1"/>
    <col min="14" max="14" width="3.28125" style="0" customWidth="1"/>
    <col min="15" max="15" width="1.8515625" style="0" customWidth="1"/>
    <col min="16" max="16" width="5.140625" style="0" customWidth="1"/>
    <col min="17" max="17" width="3.28125" style="0" customWidth="1"/>
    <col min="18" max="18" width="3.00390625" style="2" customWidth="1"/>
    <col min="19" max="19" width="4.140625" style="1" customWidth="1"/>
    <col min="20" max="20" width="8.421875" style="1" customWidth="1"/>
    <col min="21" max="21" width="6.7109375" style="3" customWidth="1"/>
    <col min="22" max="22" width="14.00390625" style="3" customWidth="1"/>
    <col min="23" max="23" width="10.57421875" style="0" bestFit="1" customWidth="1"/>
    <col min="24" max="25" width="9.00390625" style="0" customWidth="1"/>
    <col min="26" max="26" width="10.00390625" style="0" customWidth="1"/>
  </cols>
  <sheetData>
    <row r="1" ht="16.5" customHeight="1"/>
    <row r="2" spans="1:22" s="26" customFormat="1" ht="21.75" customHeight="1">
      <c r="A2" s="27"/>
      <c r="B2" s="227" t="s">
        <v>28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8"/>
      <c r="V2" s="28"/>
    </row>
    <row r="3" spans="1:22" s="26" customFormat="1" ht="16.5" customHeight="1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8"/>
      <c r="V3" s="28"/>
    </row>
    <row r="4" spans="3:22" s="23" customFormat="1" ht="24" customHeight="1">
      <c r="C4" s="228" t="s">
        <v>42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5"/>
    </row>
    <row r="5" spans="3:22" s="23" customFormat="1" ht="16.5" customHeight="1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5"/>
    </row>
    <row r="6" spans="3:22" s="23" customFormat="1" ht="16.5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</row>
    <row r="7" spans="3:22" s="23" customFormat="1" ht="16.5" customHeight="1">
      <c r="C7" s="229" t="s">
        <v>29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5"/>
    </row>
    <row r="8" spans="3:22" s="23" customFormat="1" ht="16.5" customHeight="1"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5"/>
    </row>
    <row r="9" spans="3:22" s="23" customFormat="1" ht="16.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</row>
    <row r="10" spans="3:22" s="23" customFormat="1" ht="16.5" customHeight="1">
      <c r="C10" s="229" t="s">
        <v>31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5"/>
    </row>
    <row r="11" spans="3:22" s="23" customFormat="1" ht="16.5" customHeight="1"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5"/>
    </row>
    <row r="12" spans="3:22" s="23" customFormat="1" ht="16.5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3:22" s="23" customFormat="1" ht="16.5" customHeight="1">
      <c r="C13" s="230" t="s">
        <v>32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5"/>
    </row>
    <row r="14" spans="3:22" s="23" customFormat="1" ht="16.5" customHeight="1"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5"/>
    </row>
    <row r="15" spans="3:22" s="23" customFormat="1" ht="17.25" customHeight="1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</row>
    <row r="16" spans="3:22" s="23" customFormat="1" ht="27" customHeight="1">
      <c r="C16" s="230" t="s">
        <v>72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5"/>
    </row>
    <row r="17" spans="3:22" s="23" customFormat="1" ht="16.5" customHeight="1">
      <c r="C17" s="30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3:22" s="23" customFormat="1" ht="16.5" customHeight="1">
      <c r="C18" s="230" t="s">
        <v>77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</row>
    <row r="19" spans="3:22" s="23" customFormat="1" ht="16.5" customHeight="1"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</row>
    <row r="20" spans="3:22" s="23" customFormat="1" ht="16.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3:22" s="23" customFormat="1" ht="16.5" customHeight="1">
      <c r="C21" s="230" t="s">
        <v>44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</row>
    <row r="22" spans="3:22" s="23" customFormat="1" ht="16.5" customHeigh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3:22" s="23" customFormat="1" ht="16.5" customHeigh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3:22" s="23" customFormat="1" ht="16.5" customHeigh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3:22" s="23" customFormat="1" ht="16.5" customHeigh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3:22" s="23" customFormat="1" ht="16.5" customHeigh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3:22" s="23" customFormat="1" ht="16.5" customHeight="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3:22" s="23" customFormat="1" ht="16.5" customHeigh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3:22" s="23" customFormat="1" ht="16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3:22" s="23" customFormat="1" ht="16.5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3:22" s="23" customFormat="1" ht="16.5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3:22" s="23" customFormat="1" ht="16.5" customHeight="1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3:22" s="23" customFormat="1" ht="16.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3:22" s="23" customFormat="1" ht="16.5" customHeight="1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3:22" s="23" customFormat="1" ht="16.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3:22" s="23" customFormat="1" ht="16.5" customHeight="1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3:22" s="23" customFormat="1" ht="16.5" customHeight="1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3:22" s="23" customFormat="1" ht="16.5" customHeight="1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3:22" s="23" customFormat="1" ht="16.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3:22" s="23" customFormat="1" ht="16.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3:22" s="23" customFormat="1" ht="16.5" customHeight="1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3:22" s="23" customFormat="1" ht="16.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3:22" s="23" customFormat="1" ht="16.5" customHeight="1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3:22" s="23" customFormat="1" ht="16.5" customHeight="1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3:22" s="23" customFormat="1" ht="16.5" customHeight="1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3:22" s="23" customFormat="1" ht="16.5" customHeight="1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3:22" s="23" customFormat="1" ht="16.5" customHeight="1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3:22" s="23" customFormat="1" ht="16.5" customHeight="1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3:22" s="23" customFormat="1" ht="16.5" customHeight="1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3:22" s="23" customFormat="1" ht="16.5" customHeight="1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3:22" s="23" customFormat="1" ht="16.5" customHeight="1" thickBot="1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s="26" customFormat="1" ht="16.5" customHeight="1" thickBot="1">
      <c r="A52" s="31"/>
      <c r="B52" s="32" t="s">
        <v>43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5"/>
      <c r="V52" s="36"/>
    </row>
    <row r="53" spans="1:22" s="26" customFormat="1" ht="16.5" customHeight="1" thickBot="1">
      <c r="A53" s="37">
        <v>1</v>
      </c>
      <c r="B53" s="209" t="s">
        <v>67</v>
      </c>
      <c r="C53" s="210"/>
      <c r="D53" s="210"/>
      <c r="E53" s="210"/>
      <c r="F53" s="210"/>
      <c r="G53" s="210"/>
      <c r="H53" s="211" t="s">
        <v>68</v>
      </c>
      <c r="I53" s="211"/>
      <c r="J53" s="211"/>
      <c r="K53" s="211"/>
      <c r="L53" s="211"/>
      <c r="M53" s="211"/>
      <c r="N53" s="211"/>
      <c r="O53" s="211"/>
      <c r="P53" s="211"/>
      <c r="Q53" s="211"/>
      <c r="R53" s="212"/>
      <c r="S53" s="31"/>
      <c r="T53" s="31"/>
      <c r="U53" s="38"/>
      <c r="V53" s="38"/>
    </row>
    <row r="54" spans="1:22" s="26" customFormat="1" ht="16.5" customHeight="1" thickBot="1">
      <c r="A54" s="31"/>
      <c r="B54" s="203" t="s">
        <v>69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5"/>
      <c r="S54" s="31"/>
      <c r="T54" s="31"/>
      <c r="U54" s="38"/>
      <c r="V54" s="38"/>
    </row>
    <row r="55" spans="1:22" s="39" customFormat="1" ht="16.5" customHeight="1">
      <c r="A55" s="31"/>
      <c r="F55" s="40"/>
      <c r="K55" s="206"/>
      <c r="L55" s="207"/>
      <c r="M55" s="208"/>
      <c r="P55" s="40"/>
      <c r="S55" s="41"/>
      <c r="U55" s="42"/>
      <c r="V55" s="42"/>
    </row>
    <row r="56" spans="1:22" s="26" customFormat="1" ht="16.5" customHeight="1" thickBot="1">
      <c r="A56" s="31"/>
      <c r="R56" s="43"/>
      <c r="S56" s="31"/>
      <c r="T56" s="31"/>
      <c r="U56" s="38"/>
      <c r="V56" s="38"/>
    </row>
    <row r="57" spans="1:22" s="26" customFormat="1" ht="16.5" customHeight="1">
      <c r="A57" s="44" t="s">
        <v>22</v>
      </c>
      <c r="B57" s="45"/>
      <c r="C57" s="213"/>
      <c r="D57" s="214"/>
      <c r="E57" s="214" t="s">
        <v>30</v>
      </c>
      <c r="F57" s="214"/>
      <c r="G57" s="215"/>
      <c r="H57" s="215"/>
      <c r="I57" s="215"/>
      <c r="J57" s="215"/>
      <c r="K57" s="45"/>
      <c r="L57" s="45"/>
      <c r="M57" s="45"/>
      <c r="N57" s="45"/>
      <c r="O57" s="45"/>
      <c r="P57" s="46"/>
      <c r="Q57" s="47"/>
      <c r="R57" s="48"/>
      <c r="S57" s="49"/>
      <c r="T57" s="31"/>
      <c r="U57" s="38"/>
      <c r="V57" s="38"/>
    </row>
    <row r="58" spans="1:22" s="26" customFormat="1" ht="16.5" customHeight="1">
      <c r="A58" s="50" t="s">
        <v>20</v>
      </c>
      <c r="B58" s="51"/>
      <c r="C58" s="188">
        <v>0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90"/>
      <c r="Q58" s="47"/>
      <c r="R58" s="48"/>
      <c r="S58" s="49"/>
      <c r="T58" s="31"/>
      <c r="U58" s="38"/>
      <c r="V58" s="38"/>
    </row>
    <row r="59" spans="1:22" s="26" customFormat="1" ht="16.5" customHeight="1" thickBot="1">
      <c r="A59" s="52" t="s">
        <v>0</v>
      </c>
      <c r="B59" s="53"/>
      <c r="C59" s="191">
        <v>73</v>
      </c>
      <c r="D59" s="192"/>
      <c r="E59" s="192"/>
      <c r="F59" s="54"/>
      <c r="G59" s="55" t="s">
        <v>1</v>
      </c>
      <c r="H59" s="54"/>
      <c r="I59" s="54"/>
      <c r="J59" s="54"/>
      <c r="K59" s="54"/>
      <c r="L59" s="54"/>
      <c r="M59" s="54"/>
      <c r="N59" s="54"/>
      <c r="O59" s="193">
        <v>2.5</v>
      </c>
      <c r="P59" s="194"/>
      <c r="Q59" s="47"/>
      <c r="R59" s="48"/>
      <c r="S59" s="49"/>
      <c r="T59" s="31"/>
      <c r="U59" s="38"/>
      <c r="V59" s="38"/>
    </row>
    <row r="60" spans="1:22" s="26" customFormat="1" ht="16.5" customHeight="1" thickBo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/>
      <c r="S60" s="59"/>
      <c r="T60" s="56"/>
      <c r="U60" s="60"/>
      <c r="V60" s="60"/>
    </row>
    <row r="61" spans="1:22" s="26" customFormat="1" ht="16.5" customHeight="1">
      <c r="A61" s="61" t="s">
        <v>19</v>
      </c>
      <c r="B61" s="195" t="s">
        <v>2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7"/>
      <c r="S61" s="201" t="s">
        <v>3</v>
      </c>
      <c r="T61" s="201" t="s">
        <v>4</v>
      </c>
      <c r="U61" s="181" t="s">
        <v>25</v>
      </c>
      <c r="V61" s="183" t="s">
        <v>26</v>
      </c>
    </row>
    <row r="62" spans="1:22" s="26" customFormat="1" ht="16.5" customHeight="1">
      <c r="A62" s="62" t="s">
        <v>5</v>
      </c>
      <c r="B62" s="198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200"/>
      <c r="S62" s="202"/>
      <c r="T62" s="202"/>
      <c r="U62" s="182"/>
      <c r="V62" s="184"/>
    </row>
    <row r="63" spans="1:22" s="26" customFormat="1" ht="16.5" customHeight="1">
      <c r="A63" s="63"/>
      <c r="B63" s="64" t="s">
        <v>6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6"/>
      <c r="S63" s="66"/>
      <c r="T63" s="65"/>
      <c r="U63" s="67"/>
      <c r="V63" s="68"/>
    </row>
    <row r="64" spans="1:22" s="26" customFormat="1" ht="40.5" customHeight="1">
      <c r="A64" s="69" t="s">
        <v>7</v>
      </c>
      <c r="B64" s="168" t="s">
        <v>36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70"/>
      <c r="S64" s="70" t="s">
        <v>33</v>
      </c>
      <c r="T64" s="71">
        <f>(C59*(O59+1))</f>
        <v>255.5</v>
      </c>
      <c r="U64" s="72"/>
      <c r="V64" s="73">
        <f>ROUND($T64*U64,2)</f>
        <v>0</v>
      </c>
    </row>
    <row r="65" spans="1:22" s="26" customFormat="1" ht="16.5" customHeight="1">
      <c r="A65" s="74"/>
      <c r="B65" s="75">
        <f>C59</f>
        <v>73</v>
      </c>
      <c r="C65" s="76" t="s">
        <v>13</v>
      </c>
      <c r="D65" s="77" t="s">
        <v>14</v>
      </c>
      <c r="E65" s="78">
        <f>O59</f>
        <v>2.5</v>
      </c>
      <c r="F65" s="76" t="s">
        <v>15</v>
      </c>
      <c r="G65" s="78">
        <v>1</v>
      </c>
      <c r="H65" s="77" t="s">
        <v>16</v>
      </c>
      <c r="I65" s="77"/>
      <c r="J65" s="79"/>
      <c r="K65" s="79"/>
      <c r="L65" s="79"/>
      <c r="M65" s="79"/>
      <c r="N65" s="79"/>
      <c r="O65" s="79"/>
      <c r="P65" s="79"/>
      <c r="Q65" s="79"/>
      <c r="R65" s="80"/>
      <c r="S65" s="81"/>
      <c r="T65" s="82"/>
      <c r="U65" s="83"/>
      <c r="V65" s="84"/>
    </row>
    <row r="66" spans="1:22" s="26" customFormat="1" ht="83.25" customHeight="1">
      <c r="A66" s="85" t="s">
        <v>8</v>
      </c>
      <c r="B66" s="168" t="s">
        <v>37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70"/>
      <c r="S66" s="70" t="s">
        <v>21</v>
      </c>
      <c r="T66" s="72">
        <f>(C59*(O59+1)*L67*1.3)+(E68*L68*1.3)</f>
        <v>116.2525</v>
      </c>
      <c r="U66" s="72"/>
      <c r="V66" s="73">
        <f>ROUND($T66*U66,2)</f>
        <v>0</v>
      </c>
    </row>
    <row r="67" spans="1:22" s="26" customFormat="1" ht="16.5" customHeight="1">
      <c r="A67" s="74"/>
      <c r="B67" s="75">
        <f>C59</f>
        <v>73</v>
      </c>
      <c r="C67" s="76" t="s">
        <v>13</v>
      </c>
      <c r="D67" s="77" t="s">
        <v>14</v>
      </c>
      <c r="E67" s="78">
        <f>O59</f>
        <v>2.5</v>
      </c>
      <c r="F67" s="76" t="s">
        <v>15</v>
      </c>
      <c r="G67" s="78">
        <v>1</v>
      </c>
      <c r="H67" s="77" t="s">
        <v>16</v>
      </c>
      <c r="I67" s="77"/>
      <c r="J67" s="86" t="s">
        <v>13</v>
      </c>
      <c r="K67" s="87" t="s">
        <v>14</v>
      </c>
      <c r="L67" s="88">
        <v>0.35</v>
      </c>
      <c r="M67" s="89" t="s">
        <v>13</v>
      </c>
      <c r="N67" s="90">
        <v>1.3</v>
      </c>
      <c r="O67" s="91" t="s">
        <v>17</v>
      </c>
      <c r="P67" s="92"/>
      <c r="Q67" s="93"/>
      <c r="R67" s="93"/>
      <c r="S67" s="94"/>
      <c r="T67" s="82"/>
      <c r="U67" s="83"/>
      <c r="V67" s="84"/>
    </row>
    <row r="68" spans="1:22" s="26" customFormat="1" ht="16.5" customHeight="1">
      <c r="A68" s="74"/>
      <c r="B68" s="185"/>
      <c r="C68" s="186"/>
      <c r="D68" s="95"/>
      <c r="E68" s="187"/>
      <c r="F68" s="187"/>
      <c r="G68" s="96"/>
      <c r="H68" s="97"/>
      <c r="I68" s="97"/>
      <c r="J68" s="98"/>
      <c r="K68" s="99"/>
      <c r="L68" s="100"/>
      <c r="M68" s="100"/>
      <c r="N68" s="101"/>
      <c r="O68" s="102"/>
      <c r="P68" s="93"/>
      <c r="Q68" s="93"/>
      <c r="R68" s="93"/>
      <c r="S68" s="103"/>
      <c r="T68" s="104"/>
      <c r="U68" s="105"/>
      <c r="V68" s="106"/>
    </row>
    <row r="69" spans="1:22" s="26" customFormat="1" ht="16.5" customHeight="1">
      <c r="A69" s="107"/>
      <c r="B69" s="108" t="s">
        <v>18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10"/>
      <c r="S69" s="110"/>
      <c r="T69" s="111"/>
      <c r="U69" s="112"/>
      <c r="V69" s="113"/>
    </row>
    <row r="70" spans="1:22" s="26" customFormat="1" ht="40.5" customHeight="1">
      <c r="A70" s="85" t="s">
        <v>9</v>
      </c>
      <c r="B70" s="168" t="s">
        <v>98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4"/>
      <c r="S70" s="70" t="s">
        <v>33</v>
      </c>
      <c r="T70" s="71">
        <f>C59*O59+E72</f>
        <v>182.5</v>
      </c>
      <c r="U70" s="72"/>
      <c r="V70" s="73">
        <f>ROUND($T70*U70,2)</f>
        <v>0</v>
      </c>
    </row>
    <row r="71" spans="1:22" s="26" customFormat="1" ht="16.5" customHeight="1">
      <c r="A71" s="74"/>
      <c r="B71" s="114">
        <f>C59</f>
        <v>73</v>
      </c>
      <c r="C71" s="115" t="s">
        <v>13</v>
      </c>
      <c r="D71" s="175">
        <f>O59</f>
        <v>2.5</v>
      </c>
      <c r="E71" s="176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81"/>
      <c r="T71" s="82"/>
      <c r="U71" s="83"/>
      <c r="V71" s="84"/>
    </row>
    <row r="72" spans="1:22" s="26" customFormat="1" ht="16.5" customHeight="1">
      <c r="A72" s="74"/>
      <c r="B72" s="177"/>
      <c r="C72" s="178"/>
      <c r="D72" s="95"/>
      <c r="E72" s="179"/>
      <c r="F72" s="180"/>
      <c r="G72" s="97"/>
      <c r="H72" s="97"/>
      <c r="I72" s="97"/>
      <c r="J72" s="93"/>
      <c r="K72" s="93"/>
      <c r="L72" s="93"/>
      <c r="M72" s="93"/>
      <c r="N72" s="93"/>
      <c r="O72" s="93"/>
      <c r="P72" s="93"/>
      <c r="Q72" s="93"/>
      <c r="R72" s="93"/>
      <c r="S72" s="103"/>
      <c r="T72" s="104"/>
      <c r="U72" s="105"/>
      <c r="V72" s="106"/>
    </row>
    <row r="73" spans="1:22" s="26" customFormat="1" ht="16.5" customHeight="1">
      <c r="A73" s="116"/>
      <c r="B73" s="117" t="s">
        <v>70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9"/>
    </row>
    <row r="74" spans="1:22" s="26" customFormat="1" ht="60" customHeight="1">
      <c r="A74" s="69" t="s">
        <v>10</v>
      </c>
      <c r="B74" s="168" t="s">
        <v>45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70"/>
      <c r="S74" s="70" t="s">
        <v>34</v>
      </c>
      <c r="T74" s="71">
        <f>C59*2*F75</f>
        <v>5.84</v>
      </c>
      <c r="U74" s="72"/>
      <c r="V74" s="73">
        <f>ROUND($T74*U74,2)</f>
        <v>0</v>
      </c>
    </row>
    <row r="75" spans="1:22" s="26" customFormat="1" ht="16.5" customHeight="1">
      <c r="A75" s="120"/>
      <c r="B75" s="121">
        <f>C59</f>
        <v>73</v>
      </c>
      <c r="C75" s="122" t="s">
        <v>13</v>
      </c>
      <c r="D75" s="123">
        <v>2</v>
      </c>
      <c r="E75" s="122" t="s">
        <v>13</v>
      </c>
      <c r="F75" s="171">
        <v>0.04</v>
      </c>
      <c r="G75" s="172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103"/>
      <c r="T75" s="124"/>
      <c r="U75" s="105"/>
      <c r="V75" s="68"/>
    </row>
    <row r="76" spans="1:22" s="26" customFormat="1" ht="16.5" customHeight="1">
      <c r="A76" s="31"/>
      <c r="R76" s="43"/>
      <c r="S76" s="31"/>
      <c r="T76" s="31"/>
      <c r="U76" s="38"/>
      <c r="V76" s="38" t="s">
        <v>27</v>
      </c>
    </row>
    <row r="77" spans="1:22" s="26" customFormat="1" ht="16.5" customHeight="1">
      <c r="A77" s="125" t="s">
        <v>23</v>
      </c>
      <c r="H77" s="126" t="s">
        <v>11</v>
      </c>
      <c r="I77" s="127"/>
      <c r="J77" s="127"/>
      <c r="K77" s="127"/>
      <c r="L77" s="127"/>
      <c r="M77" s="127"/>
      <c r="N77" s="127"/>
      <c r="O77" s="127"/>
      <c r="P77" s="127"/>
      <c r="Q77" s="127"/>
      <c r="R77" s="128"/>
      <c r="S77" s="129"/>
      <c r="T77" s="129"/>
      <c r="U77" s="130"/>
      <c r="V77" s="131">
        <f>V64+V66</f>
        <v>0</v>
      </c>
    </row>
    <row r="78" spans="1:22" s="26" customFormat="1" ht="16.5" customHeight="1">
      <c r="A78" s="31"/>
      <c r="R78" s="132"/>
      <c r="S78" s="49"/>
      <c r="T78" s="49"/>
      <c r="U78" s="133"/>
      <c r="V78" s="134"/>
    </row>
    <row r="79" spans="1:23" s="26" customFormat="1" ht="16.5" customHeight="1">
      <c r="A79" s="31"/>
      <c r="B79" s="135"/>
      <c r="C79" s="135"/>
      <c r="D79" s="135"/>
      <c r="E79" s="135"/>
      <c r="F79" s="135"/>
      <c r="H79" s="126" t="s">
        <v>24</v>
      </c>
      <c r="I79" s="127"/>
      <c r="J79" s="136"/>
      <c r="K79" s="127"/>
      <c r="L79" s="136"/>
      <c r="M79" s="136"/>
      <c r="N79" s="136"/>
      <c r="O79" s="136"/>
      <c r="P79" s="127"/>
      <c r="Q79" s="137"/>
      <c r="R79" s="128"/>
      <c r="S79" s="129"/>
      <c r="T79" s="129"/>
      <c r="U79" s="130"/>
      <c r="V79" s="131">
        <f>V70</f>
        <v>0</v>
      </c>
      <c r="W79" s="138"/>
    </row>
    <row r="80" spans="1:22" s="26" customFormat="1" ht="16.5" customHeight="1">
      <c r="A80" s="31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9"/>
      <c r="Q80" s="132"/>
      <c r="R80" s="132"/>
      <c r="S80" s="49"/>
      <c r="T80" s="49"/>
      <c r="U80" s="133"/>
      <c r="V80" s="134"/>
    </row>
    <row r="81" spans="1:22" s="26" customFormat="1" ht="16.5" customHeight="1">
      <c r="A81" s="31"/>
      <c r="B81" s="135"/>
      <c r="C81" s="135"/>
      <c r="D81" s="135"/>
      <c r="E81" s="135"/>
      <c r="F81" s="135"/>
      <c r="H81" s="140" t="s">
        <v>71</v>
      </c>
      <c r="I81" s="127"/>
      <c r="J81" s="136"/>
      <c r="K81" s="127"/>
      <c r="L81" s="127"/>
      <c r="M81" s="136"/>
      <c r="N81" s="136"/>
      <c r="O81" s="136"/>
      <c r="P81" s="127"/>
      <c r="Q81" s="137"/>
      <c r="R81" s="128"/>
      <c r="S81" s="129"/>
      <c r="T81" s="129"/>
      <c r="U81" s="130"/>
      <c r="V81" s="131">
        <f>V74</f>
        <v>0</v>
      </c>
    </row>
    <row r="82" spans="1:22" s="26" customFormat="1" ht="16.5" customHeight="1">
      <c r="A82" s="31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41"/>
      <c r="R82" s="139"/>
      <c r="S82" s="31"/>
      <c r="T82" s="49"/>
      <c r="U82" s="133"/>
      <c r="V82" s="134"/>
    </row>
    <row r="83" spans="1:22" s="26" customFormat="1" ht="16.5" customHeight="1">
      <c r="A83" s="31"/>
      <c r="B83" s="139"/>
      <c r="C83" s="139"/>
      <c r="D83" s="139"/>
      <c r="E83" s="139"/>
      <c r="F83" s="139"/>
      <c r="H83" s="142" t="s">
        <v>12</v>
      </c>
      <c r="I83" s="127"/>
      <c r="J83" s="127"/>
      <c r="K83" s="127"/>
      <c r="L83" s="127"/>
      <c r="M83" s="127"/>
      <c r="N83" s="127"/>
      <c r="O83" s="127"/>
      <c r="P83" s="127"/>
      <c r="Q83" s="143"/>
      <c r="R83" s="128"/>
      <c r="S83" s="129"/>
      <c r="T83" s="129"/>
      <c r="U83" s="130"/>
      <c r="V83" s="131">
        <f>SUM(V77:V82)</f>
        <v>0</v>
      </c>
    </row>
    <row r="84" spans="1:22" s="26" customFormat="1" ht="16.5" customHeight="1">
      <c r="A84" s="31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31"/>
      <c r="T84" s="49"/>
      <c r="U84" s="133"/>
      <c r="V84" s="134"/>
    </row>
    <row r="85" spans="1:22" s="26" customFormat="1" ht="16.5" customHeight="1">
      <c r="A85" s="31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31"/>
      <c r="T85" s="49"/>
      <c r="U85" s="133"/>
      <c r="V85" s="134"/>
    </row>
    <row r="86" spans="1:22" s="26" customFormat="1" ht="16.5" customHeight="1">
      <c r="A86" s="31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31"/>
      <c r="T86" s="49"/>
      <c r="U86" s="133"/>
      <c r="V86" s="134"/>
    </row>
    <row r="87" spans="1:22" s="26" customFormat="1" ht="16.5" customHeight="1">
      <c r="A87" s="31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31"/>
      <c r="T87" s="49"/>
      <c r="U87" s="133"/>
      <c r="V87" s="134"/>
    </row>
    <row r="88" spans="1:22" s="26" customFormat="1" ht="16.5" customHeight="1">
      <c r="A88" s="31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31"/>
      <c r="T88" s="49"/>
      <c r="U88" s="133"/>
      <c r="V88" s="134"/>
    </row>
    <row r="89" spans="1:22" s="26" customFormat="1" ht="16.5" customHeight="1">
      <c r="A89" s="31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31"/>
      <c r="T89" s="49"/>
      <c r="U89" s="133"/>
      <c r="V89" s="134"/>
    </row>
    <row r="90" spans="1:22" s="26" customFormat="1" ht="16.5" customHeight="1">
      <c r="A90" s="31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31"/>
      <c r="T90" s="49"/>
      <c r="U90" s="133"/>
      <c r="V90" s="134"/>
    </row>
    <row r="91" spans="1:22" s="26" customFormat="1" ht="16.5" customHeight="1">
      <c r="A91" s="31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31"/>
      <c r="T91" s="49"/>
      <c r="U91" s="133"/>
      <c r="V91" s="134"/>
    </row>
    <row r="92" spans="1:22" s="26" customFormat="1" ht="16.5" customHeight="1" thickBot="1">
      <c r="A92" s="31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31"/>
      <c r="T92" s="49"/>
      <c r="U92" s="133"/>
      <c r="V92" s="134"/>
    </row>
    <row r="93" spans="1:22" s="26" customFormat="1" ht="16.5" customHeight="1" thickBot="1">
      <c r="A93" s="31"/>
      <c r="B93" s="32" t="s">
        <v>43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4"/>
      <c r="T93" s="34"/>
      <c r="U93" s="35"/>
      <c r="V93" s="36"/>
    </row>
    <row r="94" spans="1:22" s="26" customFormat="1" ht="16.5" customHeight="1" thickBot="1">
      <c r="A94" s="37">
        <v>2</v>
      </c>
      <c r="B94" s="209" t="s">
        <v>99</v>
      </c>
      <c r="C94" s="210"/>
      <c r="D94" s="210"/>
      <c r="E94" s="210"/>
      <c r="F94" s="210"/>
      <c r="G94" s="210"/>
      <c r="H94" s="211" t="s">
        <v>100</v>
      </c>
      <c r="I94" s="211"/>
      <c r="J94" s="211"/>
      <c r="K94" s="211"/>
      <c r="L94" s="211"/>
      <c r="M94" s="211"/>
      <c r="N94" s="211"/>
      <c r="O94" s="211"/>
      <c r="P94" s="211"/>
      <c r="Q94" s="211"/>
      <c r="R94" s="212"/>
      <c r="S94" s="31"/>
      <c r="T94" s="31"/>
      <c r="U94" s="38"/>
      <c r="V94" s="38"/>
    </row>
    <row r="95" spans="1:22" s="26" customFormat="1" ht="16.5" customHeight="1" thickBot="1">
      <c r="A95" s="31"/>
      <c r="B95" s="203" t="s">
        <v>101</v>
      </c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5"/>
      <c r="S95" s="31"/>
      <c r="T95" s="31"/>
      <c r="U95" s="38"/>
      <c r="V95" s="38"/>
    </row>
    <row r="96" spans="1:22" s="39" customFormat="1" ht="16.5" customHeight="1">
      <c r="A96" s="31"/>
      <c r="F96" s="40"/>
      <c r="K96" s="206"/>
      <c r="L96" s="207"/>
      <c r="M96" s="208"/>
      <c r="P96" s="40"/>
      <c r="S96" s="41"/>
      <c r="U96" s="42"/>
      <c r="V96" s="42"/>
    </row>
    <row r="97" spans="1:22" s="26" customFormat="1" ht="16.5" customHeight="1" thickBot="1">
      <c r="A97" s="31"/>
      <c r="R97" s="43"/>
      <c r="S97" s="31"/>
      <c r="T97" s="31"/>
      <c r="U97" s="38"/>
      <c r="V97" s="38"/>
    </row>
    <row r="98" spans="1:22" s="26" customFormat="1" ht="16.5" customHeight="1">
      <c r="A98" s="44" t="s">
        <v>22</v>
      </c>
      <c r="B98" s="45"/>
      <c r="C98" s="213"/>
      <c r="D98" s="214"/>
      <c r="E98" s="214" t="s">
        <v>30</v>
      </c>
      <c r="F98" s="214"/>
      <c r="G98" s="215"/>
      <c r="H98" s="215"/>
      <c r="I98" s="215"/>
      <c r="J98" s="215"/>
      <c r="K98" s="45"/>
      <c r="L98" s="45"/>
      <c r="M98" s="45"/>
      <c r="N98" s="45"/>
      <c r="O98" s="45"/>
      <c r="P98" s="46"/>
      <c r="Q98" s="47"/>
      <c r="R98" s="48"/>
      <c r="S98" s="49"/>
      <c r="T98" s="31"/>
      <c r="U98" s="38"/>
      <c r="V98" s="38"/>
    </row>
    <row r="99" spans="1:22" s="26" customFormat="1" ht="16.5" customHeight="1">
      <c r="A99" s="50" t="s">
        <v>20</v>
      </c>
      <c r="B99" s="51"/>
      <c r="C99" s="188">
        <v>0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47"/>
      <c r="R99" s="48"/>
      <c r="S99" s="49"/>
      <c r="T99" s="31"/>
      <c r="U99" s="38"/>
      <c r="V99" s="38"/>
    </row>
    <row r="100" spans="1:22" s="26" customFormat="1" ht="16.5" customHeight="1" thickBot="1">
      <c r="A100" s="52" t="s">
        <v>0</v>
      </c>
      <c r="B100" s="53"/>
      <c r="C100" s="191">
        <v>25</v>
      </c>
      <c r="D100" s="192"/>
      <c r="E100" s="192"/>
      <c r="F100" s="54"/>
      <c r="G100" s="55" t="s">
        <v>1</v>
      </c>
      <c r="H100" s="54"/>
      <c r="I100" s="54"/>
      <c r="J100" s="54"/>
      <c r="K100" s="54"/>
      <c r="L100" s="54"/>
      <c r="M100" s="54"/>
      <c r="N100" s="54"/>
      <c r="O100" s="193">
        <v>2.5</v>
      </c>
      <c r="P100" s="194"/>
      <c r="Q100" s="47"/>
      <c r="R100" s="48"/>
      <c r="S100" s="49"/>
      <c r="T100" s="31"/>
      <c r="U100" s="38"/>
      <c r="V100" s="38"/>
    </row>
    <row r="101" spans="1:22" s="26" customFormat="1" ht="16.5" customHeight="1" thickBot="1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8"/>
      <c r="S101" s="59"/>
      <c r="T101" s="56"/>
      <c r="U101" s="60"/>
      <c r="V101" s="60"/>
    </row>
    <row r="102" spans="1:22" s="26" customFormat="1" ht="16.5" customHeight="1">
      <c r="A102" s="61" t="s">
        <v>19</v>
      </c>
      <c r="B102" s="195" t="s">
        <v>2</v>
      </c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7"/>
      <c r="S102" s="201" t="s">
        <v>3</v>
      </c>
      <c r="T102" s="201" t="s">
        <v>4</v>
      </c>
      <c r="U102" s="181" t="s">
        <v>25</v>
      </c>
      <c r="V102" s="183" t="s">
        <v>26</v>
      </c>
    </row>
    <row r="103" spans="1:22" s="26" customFormat="1" ht="16.5" customHeight="1">
      <c r="A103" s="62" t="s">
        <v>5</v>
      </c>
      <c r="B103" s="198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200"/>
      <c r="S103" s="202"/>
      <c r="T103" s="202"/>
      <c r="U103" s="182"/>
      <c r="V103" s="184"/>
    </row>
    <row r="104" spans="1:22" s="26" customFormat="1" ht="16.5" customHeight="1">
      <c r="A104" s="63"/>
      <c r="B104" s="64" t="s">
        <v>6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6"/>
      <c r="S104" s="66"/>
      <c r="T104" s="65"/>
      <c r="U104" s="67"/>
      <c r="V104" s="68"/>
    </row>
    <row r="105" spans="1:22" s="26" customFormat="1" ht="41.25" customHeight="1">
      <c r="A105" s="69" t="s">
        <v>7</v>
      </c>
      <c r="B105" s="168" t="s">
        <v>36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70"/>
      <c r="S105" s="70" t="s">
        <v>33</v>
      </c>
      <c r="T105" s="71">
        <f>(C100*(O100+1))</f>
        <v>87.5</v>
      </c>
      <c r="U105" s="72"/>
      <c r="V105" s="73">
        <f>ROUND($T105*U105,2)</f>
        <v>0</v>
      </c>
    </row>
    <row r="106" spans="1:22" s="26" customFormat="1" ht="16.5" customHeight="1">
      <c r="A106" s="74"/>
      <c r="B106" s="75">
        <f>C100</f>
        <v>25</v>
      </c>
      <c r="C106" s="76" t="s">
        <v>13</v>
      </c>
      <c r="D106" s="77" t="s">
        <v>14</v>
      </c>
      <c r="E106" s="78">
        <f>O100</f>
        <v>2.5</v>
      </c>
      <c r="F106" s="76" t="s">
        <v>15</v>
      </c>
      <c r="G106" s="78">
        <v>1</v>
      </c>
      <c r="H106" s="77" t="s">
        <v>16</v>
      </c>
      <c r="I106" s="77"/>
      <c r="J106" s="79"/>
      <c r="K106" s="79"/>
      <c r="L106" s="79"/>
      <c r="M106" s="79"/>
      <c r="N106" s="79"/>
      <c r="O106" s="79"/>
      <c r="P106" s="79"/>
      <c r="Q106" s="79"/>
      <c r="R106" s="80"/>
      <c r="S106" s="81"/>
      <c r="T106" s="82"/>
      <c r="U106" s="83"/>
      <c r="V106" s="84"/>
    </row>
    <row r="107" spans="1:22" s="26" customFormat="1" ht="84.75" customHeight="1">
      <c r="A107" s="85" t="s">
        <v>8</v>
      </c>
      <c r="B107" s="168" t="s">
        <v>37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70"/>
      <c r="S107" s="70" t="s">
        <v>21</v>
      </c>
      <c r="T107" s="72">
        <f>(C100*(O100+1)*L108*1.3)+(E109*L109*1.3)</f>
        <v>11.375</v>
      </c>
      <c r="U107" s="72"/>
      <c r="V107" s="73">
        <f>ROUND($T107*U107,2)</f>
        <v>0</v>
      </c>
    </row>
    <row r="108" spans="1:22" s="26" customFormat="1" ht="16.5" customHeight="1">
      <c r="A108" s="74"/>
      <c r="B108" s="75">
        <f>C100</f>
        <v>25</v>
      </c>
      <c r="C108" s="76" t="s">
        <v>13</v>
      </c>
      <c r="D108" s="77" t="s">
        <v>14</v>
      </c>
      <c r="E108" s="78">
        <f>O100</f>
        <v>2.5</v>
      </c>
      <c r="F108" s="76" t="s">
        <v>15</v>
      </c>
      <c r="G108" s="78">
        <v>1</v>
      </c>
      <c r="H108" s="77" t="s">
        <v>16</v>
      </c>
      <c r="I108" s="77"/>
      <c r="J108" s="86" t="s">
        <v>13</v>
      </c>
      <c r="K108" s="87" t="s">
        <v>14</v>
      </c>
      <c r="L108" s="88">
        <v>0.1</v>
      </c>
      <c r="M108" s="89" t="s">
        <v>13</v>
      </c>
      <c r="N108" s="90">
        <v>1.3</v>
      </c>
      <c r="O108" s="91" t="s">
        <v>17</v>
      </c>
      <c r="P108" s="92"/>
      <c r="Q108" s="93"/>
      <c r="R108" s="93"/>
      <c r="S108" s="94"/>
      <c r="T108" s="82"/>
      <c r="U108" s="83"/>
      <c r="V108" s="84"/>
    </row>
    <row r="109" spans="1:22" s="26" customFormat="1" ht="16.5" customHeight="1">
      <c r="A109" s="74"/>
      <c r="B109" s="185"/>
      <c r="C109" s="186"/>
      <c r="D109" s="95"/>
      <c r="E109" s="187"/>
      <c r="F109" s="187"/>
      <c r="G109" s="96"/>
      <c r="H109" s="97"/>
      <c r="I109" s="97"/>
      <c r="J109" s="98"/>
      <c r="K109" s="99"/>
      <c r="L109" s="100"/>
      <c r="M109" s="100"/>
      <c r="N109" s="101"/>
      <c r="O109" s="102"/>
      <c r="P109" s="93"/>
      <c r="Q109" s="93"/>
      <c r="R109" s="93"/>
      <c r="S109" s="103"/>
      <c r="T109" s="104"/>
      <c r="U109" s="105"/>
      <c r="V109" s="106"/>
    </row>
    <row r="110" spans="1:22" s="26" customFormat="1" ht="16.5" customHeight="1">
      <c r="A110" s="107"/>
      <c r="B110" s="108" t="s">
        <v>18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10"/>
      <c r="S110" s="110"/>
      <c r="T110" s="111"/>
      <c r="U110" s="112"/>
      <c r="V110" s="113"/>
    </row>
    <row r="111" spans="1:22" s="26" customFormat="1" ht="41.25" customHeight="1">
      <c r="A111" s="85" t="s">
        <v>9</v>
      </c>
      <c r="B111" s="168" t="s">
        <v>38</v>
      </c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4"/>
      <c r="S111" s="70" t="s">
        <v>33</v>
      </c>
      <c r="T111" s="71">
        <f>C100*O100+E113</f>
        <v>62.5</v>
      </c>
      <c r="U111" s="72"/>
      <c r="V111" s="73">
        <f>ROUND($T111*U111,2)</f>
        <v>0</v>
      </c>
    </row>
    <row r="112" spans="1:22" s="26" customFormat="1" ht="16.5" customHeight="1">
      <c r="A112" s="74"/>
      <c r="B112" s="114">
        <f>C100</f>
        <v>25</v>
      </c>
      <c r="C112" s="115" t="s">
        <v>13</v>
      </c>
      <c r="D112" s="175">
        <f>O100</f>
        <v>2.5</v>
      </c>
      <c r="E112" s="176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81"/>
      <c r="T112" s="82"/>
      <c r="U112" s="83"/>
      <c r="V112" s="84"/>
    </row>
    <row r="113" spans="1:22" s="26" customFormat="1" ht="16.5" customHeight="1">
      <c r="A113" s="74"/>
      <c r="B113" s="177"/>
      <c r="C113" s="178"/>
      <c r="D113" s="95"/>
      <c r="E113" s="179"/>
      <c r="F113" s="180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167"/>
      <c r="S113" s="103"/>
      <c r="T113" s="104"/>
      <c r="U113" s="105"/>
      <c r="V113" s="106"/>
    </row>
    <row r="114" spans="1:22" s="26" customFormat="1" ht="16.5" customHeight="1">
      <c r="A114" s="116"/>
      <c r="B114" s="117" t="s">
        <v>70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9"/>
    </row>
    <row r="115" spans="1:22" s="26" customFormat="1" ht="60" customHeight="1">
      <c r="A115" s="69" t="s">
        <v>10</v>
      </c>
      <c r="B115" s="168" t="s">
        <v>45</v>
      </c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70"/>
      <c r="S115" s="70" t="s">
        <v>34</v>
      </c>
      <c r="T115" s="71">
        <f>C100*2*F116</f>
        <v>2</v>
      </c>
      <c r="U115" s="72"/>
      <c r="V115" s="73">
        <f>ROUND($T115*U115,2)</f>
        <v>0</v>
      </c>
    </row>
    <row r="116" spans="1:22" s="26" customFormat="1" ht="16.5" customHeight="1">
      <c r="A116" s="120"/>
      <c r="B116" s="121">
        <f>C100</f>
        <v>25</v>
      </c>
      <c r="C116" s="122" t="s">
        <v>13</v>
      </c>
      <c r="D116" s="123">
        <v>2</v>
      </c>
      <c r="E116" s="122" t="s">
        <v>13</v>
      </c>
      <c r="F116" s="171">
        <v>0.04</v>
      </c>
      <c r="G116" s="172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103"/>
      <c r="T116" s="124"/>
      <c r="U116" s="105"/>
      <c r="V116" s="68"/>
    </row>
    <row r="117" spans="1:22" s="26" customFormat="1" ht="16.5" customHeight="1">
      <c r="A117" s="31"/>
      <c r="R117" s="43"/>
      <c r="S117" s="31"/>
      <c r="T117" s="31"/>
      <c r="U117" s="38"/>
      <c r="V117" s="38" t="s">
        <v>27</v>
      </c>
    </row>
    <row r="118" spans="1:22" s="26" customFormat="1" ht="16.5" customHeight="1">
      <c r="A118" s="125" t="s">
        <v>23</v>
      </c>
      <c r="H118" s="126" t="s">
        <v>11</v>
      </c>
      <c r="I118" s="127"/>
      <c r="J118" s="127"/>
      <c r="K118" s="127"/>
      <c r="L118" s="127"/>
      <c r="M118" s="127"/>
      <c r="N118" s="127"/>
      <c r="O118" s="127"/>
      <c r="P118" s="127"/>
      <c r="Q118" s="127"/>
      <c r="R118" s="128"/>
      <c r="S118" s="129"/>
      <c r="T118" s="129"/>
      <c r="U118" s="130"/>
      <c r="V118" s="131">
        <f>V105+V107</f>
        <v>0</v>
      </c>
    </row>
    <row r="119" spans="1:22" s="26" customFormat="1" ht="16.5" customHeight="1">
      <c r="A119" s="31"/>
      <c r="R119" s="132"/>
      <c r="S119" s="49"/>
      <c r="T119" s="49"/>
      <c r="U119" s="133"/>
      <c r="V119" s="134"/>
    </row>
    <row r="120" spans="1:23" s="26" customFormat="1" ht="16.5" customHeight="1">
      <c r="A120" s="31"/>
      <c r="B120" s="135"/>
      <c r="C120" s="135"/>
      <c r="D120" s="135"/>
      <c r="E120" s="135"/>
      <c r="F120" s="135"/>
      <c r="H120" s="126" t="s">
        <v>24</v>
      </c>
      <c r="I120" s="127"/>
      <c r="J120" s="136"/>
      <c r="K120" s="127"/>
      <c r="L120" s="136"/>
      <c r="M120" s="136"/>
      <c r="N120" s="136"/>
      <c r="O120" s="136"/>
      <c r="P120" s="127"/>
      <c r="Q120" s="137"/>
      <c r="R120" s="128"/>
      <c r="S120" s="129"/>
      <c r="T120" s="129"/>
      <c r="U120" s="130"/>
      <c r="V120" s="131">
        <f>V111</f>
        <v>0</v>
      </c>
      <c r="W120" s="138"/>
    </row>
    <row r="121" spans="1:22" s="26" customFormat="1" ht="16.5" customHeight="1">
      <c r="A121" s="31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41"/>
      <c r="R121" s="139"/>
      <c r="S121" s="31"/>
      <c r="T121" s="49"/>
      <c r="U121" s="133"/>
      <c r="V121" s="134"/>
    </row>
    <row r="122" spans="1:22" s="26" customFormat="1" ht="16.5" customHeight="1">
      <c r="A122" s="31"/>
      <c r="B122" s="135"/>
      <c r="C122" s="135"/>
      <c r="D122" s="135"/>
      <c r="E122" s="135"/>
      <c r="F122" s="135"/>
      <c r="H122" s="140" t="s">
        <v>71</v>
      </c>
      <c r="I122" s="127"/>
      <c r="J122" s="136"/>
      <c r="K122" s="127"/>
      <c r="L122" s="127"/>
      <c r="M122" s="136"/>
      <c r="N122" s="136"/>
      <c r="O122" s="136"/>
      <c r="P122" s="127"/>
      <c r="Q122" s="137"/>
      <c r="R122" s="128"/>
      <c r="S122" s="129"/>
      <c r="T122" s="129"/>
      <c r="U122" s="130"/>
      <c r="V122" s="131">
        <f>V115</f>
        <v>0</v>
      </c>
    </row>
    <row r="123" spans="1:22" s="26" customFormat="1" ht="16.5" customHeight="1">
      <c r="A123" s="31"/>
      <c r="B123" s="135"/>
      <c r="C123" s="135"/>
      <c r="D123" s="135"/>
      <c r="E123" s="135"/>
      <c r="F123" s="135"/>
      <c r="H123" s="140"/>
      <c r="I123" s="127"/>
      <c r="J123" s="136"/>
      <c r="K123" s="127"/>
      <c r="L123" s="127"/>
      <c r="M123" s="136"/>
      <c r="N123" s="136"/>
      <c r="O123" s="136"/>
      <c r="P123" s="127"/>
      <c r="Q123" s="137"/>
      <c r="R123" s="128"/>
      <c r="S123" s="129"/>
      <c r="T123" s="129"/>
      <c r="U123" s="130"/>
      <c r="V123" s="131"/>
    </row>
    <row r="124" spans="1:22" s="26" customFormat="1" ht="16.5" customHeight="1">
      <c r="A124" s="31"/>
      <c r="B124" s="139"/>
      <c r="C124" s="139"/>
      <c r="D124" s="139"/>
      <c r="E124" s="139"/>
      <c r="F124" s="139"/>
      <c r="H124" s="142" t="s">
        <v>12</v>
      </c>
      <c r="I124" s="127"/>
      <c r="J124" s="127"/>
      <c r="K124" s="127"/>
      <c r="L124" s="127"/>
      <c r="M124" s="127"/>
      <c r="N124" s="127"/>
      <c r="O124" s="127"/>
      <c r="P124" s="127"/>
      <c r="Q124" s="143"/>
      <c r="R124" s="128"/>
      <c r="S124" s="129"/>
      <c r="T124" s="129"/>
      <c r="U124" s="130"/>
      <c r="V124" s="131">
        <f>SUM(V118:V122)</f>
        <v>0</v>
      </c>
    </row>
    <row r="125" spans="1:22" s="26" customFormat="1" ht="16.5" customHeight="1">
      <c r="A125" s="31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31"/>
      <c r="T125" s="49"/>
      <c r="U125" s="133"/>
      <c r="V125" s="134"/>
    </row>
    <row r="126" spans="1:22" s="26" customFormat="1" ht="16.5" customHeight="1">
      <c r="A126" s="31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31"/>
      <c r="T126" s="49"/>
      <c r="U126" s="133"/>
      <c r="V126" s="134"/>
    </row>
    <row r="127" spans="1:22" s="26" customFormat="1" ht="16.5" customHeight="1">
      <c r="A127" s="31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31"/>
      <c r="T127" s="49"/>
      <c r="U127" s="133"/>
      <c r="V127" s="134"/>
    </row>
    <row r="128" spans="1:22" s="26" customFormat="1" ht="15.75" customHeight="1">
      <c r="A128" s="31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31"/>
      <c r="T128" s="49"/>
      <c r="U128" s="133"/>
      <c r="V128" s="134"/>
    </row>
    <row r="129" spans="1:22" s="26" customFormat="1" ht="15.75" customHeight="1">
      <c r="A129" s="31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31"/>
      <c r="T129" s="49"/>
      <c r="U129" s="133"/>
      <c r="V129" s="134"/>
    </row>
    <row r="130" spans="1:22" s="26" customFormat="1" ht="15.75" customHeight="1">
      <c r="A130" s="31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31"/>
      <c r="T130" s="49"/>
      <c r="U130" s="133"/>
      <c r="V130" s="134"/>
    </row>
    <row r="131" spans="1:22" s="26" customFormat="1" ht="16.5" customHeight="1">
      <c r="A131" s="31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31"/>
      <c r="T131" s="49"/>
      <c r="U131" s="133"/>
      <c r="V131" s="134"/>
    </row>
    <row r="132" spans="1:22" s="26" customFormat="1" ht="16.5" customHeight="1">
      <c r="A132" s="31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31"/>
      <c r="T132" s="49"/>
      <c r="U132" s="133"/>
      <c r="V132" s="134"/>
    </row>
    <row r="133" spans="1:22" s="26" customFormat="1" ht="16.5" customHeight="1">
      <c r="A133" s="31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31"/>
      <c r="T133" s="49"/>
      <c r="U133" s="133"/>
      <c r="V133" s="134"/>
    </row>
    <row r="134" spans="1:22" s="26" customFormat="1" ht="16.5" customHeight="1">
      <c r="A134" s="31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31"/>
      <c r="T134" s="49"/>
      <c r="U134" s="133"/>
      <c r="V134" s="134"/>
    </row>
    <row r="135" spans="1:22" s="26" customFormat="1" ht="16.5" customHeight="1">
      <c r="A135" s="31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31"/>
      <c r="T135" s="49"/>
      <c r="U135" s="133"/>
      <c r="V135" s="134"/>
    </row>
    <row r="136" spans="1:22" s="26" customFormat="1" ht="16.5" customHeight="1">
      <c r="A136" s="31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31"/>
      <c r="T136" s="49"/>
      <c r="U136" s="133"/>
      <c r="V136" s="134"/>
    </row>
    <row r="137" spans="1:22" s="26" customFormat="1" ht="16.5" customHeight="1">
      <c r="A137" s="31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31"/>
      <c r="T137" s="49"/>
      <c r="U137" s="133"/>
      <c r="V137" s="134"/>
    </row>
    <row r="138" spans="1:22" s="26" customFormat="1" ht="16.5" customHeight="1">
      <c r="A138" s="31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31"/>
      <c r="T138" s="49"/>
      <c r="U138" s="133"/>
      <c r="V138" s="134"/>
    </row>
    <row r="139" spans="1:22" s="26" customFormat="1" ht="16.5" customHeight="1">
      <c r="A139" s="31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31"/>
      <c r="T139" s="49"/>
      <c r="U139" s="133"/>
      <c r="V139" s="134"/>
    </row>
    <row r="140" spans="1:22" s="26" customFormat="1" ht="16.5" customHeight="1" thickBot="1">
      <c r="A140" s="31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31"/>
      <c r="T140" s="49"/>
      <c r="U140" s="133"/>
      <c r="V140" s="134"/>
    </row>
    <row r="141" spans="1:22" s="26" customFormat="1" ht="16.5" customHeight="1" thickBot="1">
      <c r="A141" s="31"/>
      <c r="B141" s="32" t="s">
        <v>43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4"/>
      <c r="T141" s="34"/>
      <c r="U141" s="35"/>
      <c r="V141" s="36"/>
    </row>
    <row r="142" spans="1:22" s="26" customFormat="1" ht="16.5" customHeight="1" thickBot="1">
      <c r="A142" s="37">
        <v>3</v>
      </c>
      <c r="B142" s="209" t="s">
        <v>46</v>
      </c>
      <c r="C142" s="210"/>
      <c r="D142" s="210"/>
      <c r="E142" s="210"/>
      <c r="F142" s="210"/>
      <c r="G142" s="210"/>
      <c r="H142" s="211" t="s">
        <v>78</v>
      </c>
      <c r="I142" s="211"/>
      <c r="J142" s="211"/>
      <c r="K142" s="211"/>
      <c r="L142" s="211"/>
      <c r="M142" s="211"/>
      <c r="N142" s="211"/>
      <c r="O142" s="211"/>
      <c r="P142" s="211"/>
      <c r="Q142" s="211"/>
      <c r="R142" s="212"/>
      <c r="S142" s="31"/>
      <c r="T142" s="31"/>
      <c r="U142" s="38"/>
      <c r="V142" s="38"/>
    </row>
    <row r="143" spans="1:22" s="26" customFormat="1" ht="16.5" customHeight="1" thickBot="1">
      <c r="A143" s="31"/>
      <c r="B143" s="203" t="s">
        <v>79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5"/>
      <c r="S143" s="31"/>
      <c r="T143" s="31"/>
      <c r="U143" s="38"/>
      <c r="V143" s="38"/>
    </row>
    <row r="144" spans="1:22" s="39" customFormat="1" ht="16.5" customHeight="1">
      <c r="A144" s="31"/>
      <c r="F144" s="40"/>
      <c r="K144" s="206"/>
      <c r="L144" s="207"/>
      <c r="M144" s="208"/>
      <c r="P144" s="40"/>
      <c r="S144" s="41"/>
      <c r="U144" s="42"/>
      <c r="V144" s="42"/>
    </row>
    <row r="145" spans="1:22" s="26" customFormat="1" ht="16.5" customHeight="1" thickBot="1">
      <c r="A145" s="31"/>
      <c r="R145" s="43"/>
      <c r="S145" s="31"/>
      <c r="T145" s="31"/>
      <c r="U145" s="38"/>
      <c r="V145" s="38"/>
    </row>
    <row r="146" spans="1:22" s="26" customFormat="1" ht="16.5" customHeight="1">
      <c r="A146" s="44" t="s">
        <v>22</v>
      </c>
      <c r="B146" s="45"/>
      <c r="C146" s="213"/>
      <c r="D146" s="214"/>
      <c r="E146" s="214" t="s">
        <v>30</v>
      </c>
      <c r="F146" s="214"/>
      <c r="G146" s="215"/>
      <c r="H146" s="215"/>
      <c r="I146" s="215"/>
      <c r="J146" s="215"/>
      <c r="K146" s="45"/>
      <c r="L146" s="45"/>
      <c r="M146" s="45"/>
      <c r="N146" s="45"/>
      <c r="O146" s="45"/>
      <c r="P146" s="46"/>
      <c r="Q146" s="47"/>
      <c r="R146" s="48"/>
      <c r="S146" s="49"/>
      <c r="T146" s="31"/>
      <c r="U146" s="38"/>
      <c r="V146" s="38"/>
    </row>
    <row r="147" spans="1:22" s="26" customFormat="1" ht="16.5" customHeight="1">
      <c r="A147" s="50" t="s">
        <v>20</v>
      </c>
      <c r="B147" s="51"/>
      <c r="C147" s="188">
        <v>0</v>
      </c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90"/>
      <c r="Q147" s="47"/>
      <c r="R147" s="48"/>
      <c r="S147" s="49"/>
      <c r="T147" s="31"/>
      <c r="U147" s="38"/>
      <c r="V147" s="38"/>
    </row>
    <row r="148" spans="1:22" s="26" customFormat="1" ht="16.5" customHeight="1" thickBot="1">
      <c r="A148" s="52" t="s">
        <v>0</v>
      </c>
      <c r="B148" s="53"/>
      <c r="C148" s="191">
        <v>400</v>
      </c>
      <c r="D148" s="192"/>
      <c r="E148" s="192"/>
      <c r="F148" s="54"/>
      <c r="G148" s="55" t="s">
        <v>1</v>
      </c>
      <c r="H148" s="54"/>
      <c r="I148" s="54"/>
      <c r="J148" s="54"/>
      <c r="K148" s="54"/>
      <c r="L148" s="54"/>
      <c r="M148" s="54"/>
      <c r="N148" s="54"/>
      <c r="O148" s="193">
        <v>2.5</v>
      </c>
      <c r="P148" s="194"/>
      <c r="Q148" s="47"/>
      <c r="R148" s="48"/>
      <c r="S148" s="49"/>
      <c r="T148" s="31"/>
      <c r="U148" s="38"/>
      <c r="V148" s="38"/>
    </row>
    <row r="149" spans="1:22" s="26" customFormat="1" ht="16.5" customHeight="1" thickBot="1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8"/>
      <c r="S149" s="59"/>
      <c r="T149" s="56"/>
      <c r="U149" s="60"/>
      <c r="V149" s="60"/>
    </row>
    <row r="150" spans="1:22" s="26" customFormat="1" ht="16.5" customHeight="1">
      <c r="A150" s="61" t="s">
        <v>19</v>
      </c>
      <c r="B150" s="195" t="s">
        <v>2</v>
      </c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7"/>
      <c r="S150" s="201" t="s">
        <v>3</v>
      </c>
      <c r="T150" s="201" t="s">
        <v>4</v>
      </c>
      <c r="U150" s="181" t="s">
        <v>25</v>
      </c>
      <c r="V150" s="183" t="s">
        <v>26</v>
      </c>
    </row>
    <row r="151" spans="1:22" s="26" customFormat="1" ht="16.5" customHeight="1">
      <c r="A151" s="62" t="s">
        <v>5</v>
      </c>
      <c r="B151" s="198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200"/>
      <c r="S151" s="202"/>
      <c r="T151" s="202"/>
      <c r="U151" s="182"/>
      <c r="V151" s="184"/>
    </row>
    <row r="152" spans="1:22" s="26" customFormat="1" ht="16.5" customHeight="1">
      <c r="A152" s="63"/>
      <c r="B152" s="64" t="s">
        <v>6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6"/>
      <c r="S152" s="66"/>
      <c r="T152" s="65"/>
      <c r="U152" s="67"/>
      <c r="V152" s="68"/>
    </row>
    <row r="153" spans="1:22" s="26" customFormat="1" ht="39.75" customHeight="1">
      <c r="A153" s="69" t="s">
        <v>7</v>
      </c>
      <c r="B153" s="168" t="s">
        <v>36</v>
      </c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70"/>
      <c r="S153" s="70" t="s">
        <v>33</v>
      </c>
      <c r="T153" s="71">
        <f>(C148*(O148+1))</f>
        <v>1400</v>
      </c>
      <c r="U153" s="72"/>
      <c r="V153" s="73">
        <f>ROUND($T153*U153,2)</f>
        <v>0</v>
      </c>
    </row>
    <row r="154" spans="1:22" s="26" customFormat="1" ht="16.5" customHeight="1">
      <c r="A154" s="74"/>
      <c r="B154" s="75">
        <f>C148</f>
        <v>400</v>
      </c>
      <c r="C154" s="76" t="s">
        <v>13</v>
      </c>
      <c r="D154" s="77" t="s">
        <v>14</v>
      </c>
      <c r="E154" s="78">
        <f>O148</f>
        <v>2.5</v>
      </c>
      <c r="F154" s="76" t="s">
        <v>15</v>
      </c>
      <c r="G154" s="78">
        <v>1</v>
      </c>
      <c r="H154" s="77" t="s">
        <v>16</v>
      </c>
      <c r="I154" s="77"/>
      <c r="J154" s="79"/>
      <c r="K154" s="79"/>
      <c r="L154" s="79"/>
      <c r="M154" s="79"/>
      <c r="N154" s="79"/>
      <c r="O154" s="79"/>
      <c r="P154" s="79"/>
      <c r="Q154" s="79"/>
      <c r="R154" s="80"/>
      <c r="S154" s="81"/>
      <c r="T154" s="82"/>
      <c r="U154" s="83"/>
      <c r="V154" s="84"/>
    </row>
    <row r="155" spans="1:22" s="26" customFormat="1" ht="84.75" customHeight="1">
      <c r="A155" s="85" t="s">
        <v>8</v>
      </c>
      <c r="B155" s="168" t="s">
        <v>37</v>
      </c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70"/>
      <c r="S155" s="70" t="s">
        <v>21</v>
      </c>
      <c r="T155" s="72">
        <f>(C148*(O148+1)*L156*1.3)+(E157*L157*1.3)</f>
        <v>637</v>
      </c>
      <c r="U155" s="72"/>
      <c r="V155" s="73">
        <f>ROUND($T155*U155,2)</f>
        <v>0</v>
      </c>
    </row>
    <row r="156" spans="1:22" s="26" customFormat="1" ht="16.5" customHeight="1">
      <c r="A156" s="74"/>
      <c r="B156" s="75">
        <f>C148</f>
        <v>400</v>
      </c>
      <c r="C156" s="76" t="s">
        <v>13</v>
      </c>
      <c r="D156" s="77" t="s">
        <v>14</v>
      </c>
      <c r="E156" s="78">
        <f>O148</f>
        <v>2.5</v>
      </c>
      <c r="F156" s="76" t="s">
        <v>15</v>
      </c>
      <c r="G156" s="78">
        <v>1</v>
      </c>
      <c r="H156" s="77" t="s">
        <v>16</v>
      </c>
      <c r="I156" s="77"/>
      <c r="J156" s="86" t="s">
        <v>13</v>
      </c>
      <c r="K156" s="87" t="s">
        <v>14</v>
      </c>
      <c r="L156" s="88">
        <v>0.35</v>
      </c>
      <c r="M156" s="89" t="s">
        <v>13</v>
      </c>
      <c r="N156" s="90">
        <v>1.3</v>
      </c>
      <c r="O156" s="91" t="s">
        <v>17</v>
      </c>
      <c r="P156" s="92"/>
      <c r="Q156" s="93"/>
      <c r="R156" s="93"/>
      <c r="S156" s="94"/>
      <c r="T156" s="82"/>
      <c r="U156" s="83"/>
      <c r="V156" s="84"/>
    </row>
    <row r="157" spans="1:22" s="26" customFormat="1" ht="16.5" customHeight="1">
      <c r="A157" s="74"/>
      <c r="B157" s="185"/>
      <c r="C157" s="186"/>
      <c r="D157" s="95"/>
      <c r="E157" s="187"/>
      <c r="F157" s="187"/>
      <c r="G157" s="96"/>
      <c r="H157" s="97"/>
      <c r="I157" s="97"/>
      <c r="J157" s="98"/>
      <c r="K157" s="99"/>
      <c r="L157" s="100"/>
      <c r="M157" s="100"/>
      <c r="N157" s="101"/>
      <c r="O157" s="102"/>
      <c r="P157" s="93"/>
      <c r="Q157" s="93"/>
      <c r="R157" s="93"/>
      <c r="S157" s="103"/>
      <c r="T157" s="104"/>
      <c r="U157" s="105"/>
      <c r="V157" s="106"/>
    </row>
    <row r="158" spans="1:22" s="26" customFormat="1" ht="16.5" customHeight="1">
      <c r="A158" s="107"/>
      <c r="B158" s="108" t="s">
        <v>18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10"/>
      <c r="S158" s="110"/>
      <c r="T158" s="111"/>
      <c r="U158" s="112"/>
      <c r="V158" s="113"/>
    </row>
    <row r="159" spans="1:22" s="26" customFormat="1" ht="45.75" customHeight="1">
      <c r="A159" s="85" t="s">
        <v>9</v>
      </c>
      <c r="B159" s="168" t="s">
        <v>38</v>
      </c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4"/>
      <c r="S159" s="70" t="s">
        <v>33</v>
      </c>
      <c r="T159" s="71">
        <f>C148*O148+E161</f>
        <v>1000</v>
      </c>
      <c r="U159" s="72"/>
      <c r="V159" s="73">
        <f>ROUND($T159*U159,2)</f>
        <v>0</v>
      </c>
    </row>
    <row r="160" spans="1:22" s="26" customFormat="1" ht="16.5" customHeight="1">
      <c r="A160" s="74"/>
      <c r="B160" s="114">
        <f>C148</f>
        <v>400</v>
      </c>
      <c r="C160" s="115" t="s">
        <v>13</v>
      </c>
      <c r="D160" s="175">
        <f>O148</f>
        <v>2.5</v>
      </c>
      <c r="E160" s="176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81"/>
      <c r="T160" s="82"/>
      <c r="U160" s="83"/>
      <c r="V160" s="84"/>
    </row>
    <row r="161" spans="1:22" s="26" customFormat="1" ht="16.5" customHeight="1">
      <c r="A161" s="74"/>
      <c r="B161" s="177"/>
      <c r="C161" s="178"/>
      <c r="D161" s="95"/>
      <c r="E161" s="179"/>
      <c r="F161" s="180"/>
      <c r="G161" s="97"/>
      <c r="H161" s="97"/>
      <c r="I161" s="97"/>
      <c r="J161" s="93"/>
      <c r="K161" s="93"/>
      <c r="L161" s="93"/>
      <c r="M161" s="93"/>
      <c r="N161" s="93"/>
      <c r="O161" s="93"/>
      <c r="P161" s="93"/>
      <c r="Q161" s="93"/>
      <c r="R161" s="93"/>
      <c r="S161" s="103"/>
      <c r="T161" s="104"/>
      <c r="U161" s="105"/>
      <c r="V161" s="106"/>
    </row>
    <row r="162" spans="1:22" s="26" customFormat="1" ht="16.5" customHeight="1">
      <c r="A162" s="116"/>
      <c r="B162" s="117" t="s">
        <v>70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9"/>
    </row>
    <row r="163" spans="1:22" s="26" customFormat="1" ht="57.75" customHeight="1">
      <c r="A163" s="69" t="s">
        <v>10</v>
      </c>
      <c r="B163" s="168" t="s">
        <v>45</v>
      </c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70"/>
      <c r="S163" s="70" t="s">
        <v>34</v>
      </c>
      <c r="T163" s="71">
        <f>C148*2*F164</f>
        <v>32</v>
      </c>
      <c r="U163" s="72"/>
      <c r="V163" s="73">
        <f>ROUND($T163*U163,2)</f>
        <v>0</v>
      </c>
    </row>
    <row r="164" spans="1:22" s="26" customFormat="1" ht="16.5" customHeight="1">
      <c r="A164" s="120"/>
      <c r="B164" s="121">
        <f>C148</f>
        <v>400</v>
      </c>
      <c r="C164" s="122" t="s">
        <v>13</v>
      </c>
      <c r="D164" s="123">
        <v>2</v>
      </c>
      <c r="E164" s="122" t="s">
        <v>13</v>
      </c>
      <c r="F164" s="171">
        <v>0.04</v>
      </c>
      <c r="G164" s="172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103"/>
      <c r="T164" s="124"/>
      <c r="U164" s="105"/>
      <c r="V164" s="68"/>
    </row>
    <row r="165" spans="1:22" s="26" customFormat="1" ht="16.5" customHeight="1">
      <c r="A165" s="31"/>
      <c r="R165" s="43"/>
      <c r="S165" s="31"/>
      <c r="T165" s="31"/>
      <c r="U165" s="38"/>
      <c r="V165" s="38" t="s">
        <v>27</v>
      </c>
    </row>
    <row r="166" spans="1:22" s="26" customFormat="1" ht="16.5" customHeight="1">
      <c r="A166" s="125" t="s">
        <v>23</v>
      </c>
      <c r="H166" s="126" t="s">
        <v>11</v>
      </c>
      <c r="I166" s="127"/>
      <c r="J166" s="127"/>
      <c r="K166" s="127"/>
      <c r="L166" s="127"/>
      <c r="M166" s="127"/>
      <c r="N166" s="127"/>
      <c r="O166" s="127"/>
      <c r="P166" s="127"/>
      <c r="Q166" s="127"/>
      <c r="R166" s="128"/>
      <c r="S166" s="129"/>
      <c r="T166" s="129"/>
      <c r="U166" s="130"/>
      <c r="V166" s="131">
        <f>V153+V155</f>
        <v>0</v>
      </c>
    </row>
    <row r="167" spans="1:22" s="26" customFormat="1" ht="16.5" customHeight="1">
      <c r="A167" s="31"/>
      <c r="R167" s="132"/>
      <c r="S167" s="49"/>
      <c r="T167" s="49"/>
      <c r="U167" s="133"/>
      <c r="V167" s="134"/>
    </row>
    <row r="168" spans="1:23" s="26" customFormat="1" ht="16.5" customHeight="1">
      <c r="A168" s="31"/>
      <c r="B168" s="135"/>
      <c r="C168" s="135"/>
      <c r="D168" s="135"/>
      <c r="E168" s="135"/>
      <c r="F168" s="135"/>
      <c r="H168" s="126" t="s">
        <v>24</v>
      </c>
      <c r="I168" s="127"/>
      <c r="J168" s="136"/>
      <c r="K168" s="127"/>
      <c r="L168" s="136"/>
      <c r="M168" s="136"/>
      <c r="N168" s="136"/>
      <c r="O168" s="136"/>
      <c r="P168" s="127"/>
      <c r="Q168" s="137"/>
      <c r="R168" s="128"/>
      <c r="S168" s="129"/>
      <c r="T168" s="129"/>
      <c r="U168" s="130"/>
      <c r="V168" s="131">
        <f>V159</f>
        <v>0</v>
      </c>
      <c r="W168" s="138"/>
    </row>
    <row r="169" spans="1:22" s="26" customFormat="1" ht="16.5" customHeight="1">
      <c r="A169" s="31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9"/>
      <c r="Q169" s="132"/>
      <c r="R169" s="132"/>
      <c r="S169" s="49"/>
      <c r="T169" s="49"/>
      <c r="U169" s="133"/>
      <c r="V169" s="134"/>
    </row>
    <row r="170" spans="1:22" s="26" customFormat="1" ht="16.5" customHeight="1">
      <c r="A170" s="31"/>
      <c r="B170" s="135"/>
      <c r="C170" s="135"/>
      <c r="D170" s="135"/>
      <c r="E170" s="135"/>
      <c r="F170" s="135"/>
      <c r="H170" s="140" t="s">
        <v>71</v>
      </c>
      <c r="I170" s="127"/>
      <c r="J170" s="136"/>
      <c r="K170" s="127"/>
      <c r="L170" s="127"/>
      <c r="M170" s="136"/>
      <c r="N170" s="136"/>
      <c r="O170" s="136"/>
      <c r="P170" s="127"/>
      <c r="Q170" s="137"/>
      <c r="R170" s="128"/>
      <c r="S170" s="129"/>
      <c r="T170" s="129"/>
      <c r="U170" s="130"/>
      <c r="V170" s="131">
        <f>V163</f>
        <v>0</v>
      </c>
    </row>
    <row r="171" spans="1:22" s="26" customFormat="1" ht="16.5" customHeight="1">
      <c r="A171" s="31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41"/>
      <c r="R171" s="139"/>
      <c r="S171" s="31"/>
      <c r="T171" s="49"/>
      <c r="U171" s="133"/>
      <c r="V171" s="134"/>
    </row>
    <row r="172" spans="1:22" s="26" customFormat="1" ht="16.5" customHeight="1">
      <c r="A172" s="31"/>
      <c r="B172" s="139"/>
      <c r="C172" s="139"/>
      <c r="D172" s="139"/>
      <c r="E172" s="139"/>
      <c r="F172" s="139"/>
      <c r="H172" s="142" t="s">
        <v>12</v>
      </c>
      <c r="I172" s="127"/>
      <c r="J172" s="127"/>
      <c r="K172" s="127"/>
      <c r="L172" s="127"/>
      <c r="M172" s="127"/>
      <c r="N172" s="127"/>
      <c r="O172" s="127"/>
      <c r="P172" s="127"/>
      <c r="Q172" s="143"/>
      <c r="R172" s="128"/>
      <c r="S172" s="129"/>
      <c r="T172" s="129"/>
      <c r="U172" s="130"/>
      <c r="V172" s="131">
        <f>SUM(V166:V171)</f>
        <v>0</v>
      </c>
    </row>
    <row r="173" spans="1:22" s="26" customFormat="1" ht="16.5" customHeight="1">
      <c r="A173" s="31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31"/>
      <c r="T173" s="49"/>
      <c r="U173" s="133"/>
      <c r="V173" s="134"/>
    </row>
    <row r="174" spans="1:22" s="26" customFormat="1" ht="16.5" customHeight="1">
      <c r="A174" s="31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31"/>
      <c r="T174" s="49"/>
      <c r="U174" s="133"/>
      <c r="V174" s="134"/>
    </row>
    <row r="175" spans="1:22" s="26" customFormat="1" ht="16.5" customHeight="1">
      <c r="A175" s="31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31"/>
      <c r="T175" s="49"/>
      <c r="U175" s="133"/>
      <c r="V175" s="134"/>
    </row>
    <row r="176" spans="1:22" s="26" customFormat="1" ht="16.5" customHeight="1">
      <c r="A176" s="27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27"/>
      <c r="T176" s="144"/>
      <c r="U176" s="133"/>
      <c r="V176" s="134"/>
    </row>
    <row r="177" spans="1:22" s="26" customFormat="1" ht="16.5" customHeight="1">
      <c r="A177" s="27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48"/>
      <c r="S177" s="27"/>
      <c r="T177" s="27"/>
      <c r="U177" s="28"/>
      <c r="V177" s="28"/>
    </row>
    <row r="178" spans="1:22" s="26" customFormat="1" ht="16.5" customHeight="1">
      <c r="A178" s="27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48"/>
      <c r="S178" s="27"/>
      <c r="T178" s="27"/>
      <c r="U178" s="28"/>
      <c r="V178" s="28"/>
    </row>
    <row r="179" spans="1:22" s="26" customFormat="1" ht="16.5" customHeight="1">
      <c r="A179" s="27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48"/>
      <c r="S179" s="27"/>
      <c r="T179" s="27"/>
      <c r="U179" s="28"/>
      <c r="V179" s="28"/>
    </row>
    <row r="180" spans="1:22" s="26" customFormat="1" ht="16.5" customHeight="1">
      <c r="A180" s="31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31"/>
      <c r="T180" s="49"/>
      <c r="U180" s="133"/>
      <c r="V180" s="134"/>
    </row>
    <row r="181" spans="1:22" s="26" customFormat="1" ht="16.5" customHeight="1" thickBot="1">
      <c r="A181" s="27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48"/>
      <c r="S181" s="27"/>
      <c r="T181" s="27"/>
      <c r="U181" s="28"/>
      <c r="V181" s="28"/>
    </row>
    <row r="182" spans="1:22" s="26" customFormat="1" ht="16.5" customHeight="1" thickBot="1">
      <c r="A182" s="31"/>
      <c r="B182" s="32" t="s">
        <v>43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4"/>
      <c r="T182" s="34"/>
      <c r="U182" s="35"/>
      <c r="V182" s="36"/>
    </row>
    <row r="183" spans="1:22" s="26" customFormat="1" ht="16.5" customHeight="1" thickBot="1">
      <c r="A183" s="37">
        <v>4</v>
      </c>
      <c r="B183" s="209" t="s">
        <v>82</v>
      </c>
      <c r="C183" s="210"/>
      <c r="D183" s="210"/>
      <c r="E183" s="210"/>
      <c r="F183" s="210"/>
      <c r="G183" s="210"/>
      <c r="H183" s="211" t="s">
        <v>94</v>
      </c>
      <c r="I183" s="211"/>
      <c r="J183" s="211"/>
      <c r="K183" s="211"/>
      <c r="L183" s="211"/>
      <c r="M183" s="211"/>
      <c r="N183" s="211"/>
      <c r="O183" s="211"/>
      <c r="P183" s="211"/>
      <c r="Q183" s="211"/>
      <c r="R183" s="212"/>
      <c r="S183" s="31"/>
      <c r="T183" s="31"/>
      <c r="U183" s="38"/>
      <c r="V183" s="38"/>
    </row>
    <row r="184" spans="1:22" s="26" customFormat="1" ht="16.5" customHeight="1" thickBot="1">
      <c r="A184" s="31"/>
      <c r="B184" s="203" t="s">
        <v>95</v>
      </c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5"/>
      <c r="S184" s="31"/>
      <c r="T184" s="31"/>
      <c r="U184" s="38"/>
      <c r="V184" s="38"/>
    </row>
    <row r="185" spans="1:22" s="39" customFormat="1" ht="16.5" customHeight="1">
      <c r="A185" s="31"/>
      <c r="F185" s="40"/>
      <c r="K185" s="206"/>
      <c r="L185" s="207"/>
      <c r="M185" s="208"/>
      <c r="P185" s="40"/>
      <c r="S185" s="41"/>
      <c r="U185" s="42"/>
      <c r="V185" s="42"/>
    </row>
    <row r="186" spans="1:22" s="26" customFormat="1" ht="16.5" customHeight="1" thickBot="1">
      <c r="A186" s="31"/>
      <c r="R186" s="43"/>
      <c r="S186" s="31"/>
      <c r="T186" s="31"/>
      <c r="U186" s="38"/>
      <c r="V186" s="38"/>
    </row>
    <row r="187" spans="1:22" s="26" customFormat="1" ht="16.5" customHeight="1">
      <c r="A187" s="44" t="s">
        <v>22</v>
      </c>
      <c r="B187" s="45"/>
      <c r="C187" s="213"/>
      <c r="D187" s="214"/>
      <c r="E187" s="214" t="s">
        <v>30</v>
      </c>
      <c r="F187" s="214"/>
      <c r="G187" s="215"/>
      <c r="H187" s="215"/>
      <c r="I187" s="215"/>
      <c r="J187" s="215"/>
      <c r="K187" s="45"/>
      <c r="L187" s="45"/>
      <c r="M187" s="45"/>
      <c r="N187" s="45"/>
      <c r="O187" s="45"/>
      <c r="P187" s="46"/>
      <c r="Q187" s="47"/>
      <c r="R187" s="48"/>
      <c r="S187" s="49"/>
      <c r="T187" s="31"/>
      <c r="U187" s="38"/>
      <c r="V187" s="38"/>
    </row>
    <row r="188" spans="1:22" s="26" customFormat="1" ht="16.5" customHeight="1">
      <c r="A188" s="50" t="s">
        <v>20</v>
      </c>
      <c r="B188" s="51"/>
      <c r="C188" s="188">
        <v>0</v>
      </c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90"/>
      <c r="Q188" s="47"/>
      <c r="R188" s="48"/>
      <c r="S188" s="49"/>
      <c r="T188" s="31"/>
      <c r="U188" s="38"/>
      <c r="V188" s="38"/>
    </row>
    <row r="189" spans="1:22" s="26" customFormat="1" ht="16.5" customHeight="1" thickBot="1">
      <c r="A189" s="52" t="s">
        <v>0</v>
      </c>
      <c r="B189" s="53"/>
      <c r="C189" s="191">
        <v>77</v>
      </c>
      <c r="D189" s="192"/>
      <c r="E189" s="192"/>
      <c r="F189" s="54"/>
      <c r="G189" s="55" t="s">
        <v>1</v>
      </c>
      <c r="H189" s="54"/>
      <c r="I189" s="54"/>
      <c r="J189" s="54"/>
      <c r="K189" s="54"/>
      <c r="L189" s="54"/>
      <c r="M189" s="54"/>
      <c r="N189" s="54"/>
      <c r="O189" s="193">
        <v>2.5</v>
      </c>
      <c r="P189" s="194"/>
      <c r="Q189" s="47"/>
      <c r="R189" s="48"/>
      <c r="S189" s="49"/>
      <c r="T189" s="31"/>
      <c r="U189" s="38"/>
      <c r="V189" s="38"/>
    </row>
    <row r="190" spans="1:22" s="26" customFormat="1" ht="16.5" customHeight="1" thickBot="1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8"/>
      <c r="S190" s="59"/>
      <c r="T190" s="56"/>
      <c r="U190" s="60"/>
      <c r="V190" s="60"/>
    </row>
    <row r="191" spans="1:22" s="26" customFormat="1" ht="16.5" customHeight="1">
      <c r="A191" s="61" t="s">
        <v>19</v>
      </c>
      <c r="B191" s="195" t="s">
        <v>2</v>
      </c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7"/>
      <c r="S191" s="201" t="s">
        <v>3</v>
      </c>
      <c r="T191" s="201" t="s">
        <v>4</v>
      </c>
      <c r="U191" s="181" t="s">
        <v>25</v>
      </c>
      <c r="V191" s="183" t="s">
        <v>26</v>
      </c>
    </row>
    <row r="192" spans="1:22" s="26" customFormat="1" ht="16.5" customHeight="1">
      <c r="A192" s="62" t="s">
        <v>5</v>
      </c>
      <c r="B192" s="198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200"/>
      <c r="S192" s="202"/>
      <c r="T192" s="202"/>
      <c r="U192" s="182"/>
      <c r="V192" s="184"/>
    </row>
    <row r="193" spans="1:22" s="26" customFormat="1" ht="16.5" customHeight="1">
      <c r="A193" s="63"/>
      <c r="B193" s="64" t="s">
        <v>6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6"/>
      <c r="S193" s="66"/>
      <c r="T193" s="65"/>
      <c r="U193" s="67"/>
      <c r="V193" s="68"/>
    </row>
    <row r="194" spans="1:22" s="26" customFormat="1" ht="39.75" customHeight="1">
      <c r="A194" s="69" t="s">
        <v>7</v>
      </c>
      <c r="B194" s="168" t="s">
        <v>36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70"/>
      <c r="S194" s="70" t="s">
        <v>33</v>
      </c>
      <c r="T194" s="71">
        <f>(C189*(O189+1))</f>
        <v>269.5</v>
      </c>
      <c r="U194" s="72"/>
      <c r="V194" s="73">
        <f>ROUND($T194*U194,2)</f>
        <v>0</v>
      </c>
    </row>
    <row r="195" spans="1:22" s="26" customFormat="1" ht="16.5" customHeight="1">
      <c r="A195" s="74"/>
      <c r="B195" s="75">
        <f>C189</f>
        <v>77</v>
      </c>
      <c r="C195" s="76" t="s">
        <v>13</v>
      </c>
      <c r="D195" s="77" t="s">
        <v>14</v>
      </c>
      <c r="E195" s="78">
        <f>O189</f>
        <v>2.5</v>
      </c>
      <c r="F195" s="76" t="s">
        <v>15</v>
      </c>
      <c r="G195" s="78">
        <v>1</v>
      </c>
      <c r="H195" s="77" t="s">
        <v>16</v>
      </c>
      <c r="I195" s="77"/>
      <c r="J195" s="79"/>
      <c r="K195" s="79"/>
      <c r="L195" s="79"/>
      <c r="M195" s="79"/>
      <c r="N195" s="79"/>
      <c r="O195" s="79"/>
      <c r="P195" s="79"/>
      <c r="Q195" s="79"/>
      <c r="R195" s="80"/>
      <c r="S195" s="81"/>
      <c r="T195" s="82"/>
      <c r="U195" s="83"/>
      <c r="V195" s="84"/>
    </row>
    <row r="196" spans="1:22" s="26" customFormat="1" ht="84.75" customHeight="1">
      <c r="A196" s="85" t="s">
        <v>8</v>
      </c>
      <c r="B196" s="168" t="s">
        <v>37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70"/>
      <c r="S196" s="70" t="s">
        <v>21</v>
      </c>
      <c r="T196" s="72">
        <f>(C189*(O189+1)*L197*1.3)+(E198*L198*1.3)</f>
        <v>122.62249999999999</v>
      </c>
      <c r="U196" s="72"/>
      <c r="V196" s="73">
        <f>ROUND($T196*U196,2)</f>
        <v>0</v>
      </c>
    </row>
    <row r="197" spans="1:22" s="26" customFormat="1" ht="16.5" customHeight="1">
      <c r="A197" s="74"/>
      <c r="B197" s="75">
        <f>C189</f>
        <v>77</v>
      </c>
      <c r="C197" s="76" t="s">
        <v>13</v>
      </c>
      <c r="D197" s="77" t="s">
        <v>14</v>
      </c>
      <c r="E197" s="78">
        <f>O189</f>
        <v>2.5</v>
      </c>
      <c r="F197" s="76" t="s">
        <v>15</v>
      </c>
      <c r="G197" s="78">
        <v>1</v>
      </c>
      <c r="H197" s="77" t="s">
        <v>16</v>
      </c>
      <c r="I197" s="77"/>
      <c r="J197" s="86" t="s">
        <v>13</v>
      </c>
      <c r="K197" s="87" t="s">
        <v>14</v>
      </c>
      <c r="L197" s="88">
        <v>0.35</v>
      </c>
      <c r="M197" s="89" t="s">
        <v>13</v>
      </c>
      <c r="N197" s="90">
        <v>1.3</v>
      </c>
      <c r="O197" s="91" t="s">
        <v>17</v>
      </c>
      <c r="P197" s="92"/>
      <c r="Q197" s="93"/>
      <c r="R197" s="93"/>
      <c r="S197" s="94"/>
      <c r="T197" s="82"/>
      <c r="U197" s="83"/>
      <c r="V197" s="84"/>
    </row>
    <row r="198" spans="1:22" s="26" customFormat="1" ht="16.5" customHeight="1">
      <c r="A198" s="74"/>
      <c r="B198" s="185"/>
      <c r="C198" s="186"/>
      <c r="D198" s="95"/>
      <c r="E198" s="187"/>
      <c r="F198" s="187"/>
      <c r="G198" s="96"/>
      <c r="H198" s="97"/>
      <c r="I198" s="97"/>
      <c r="J198" s="98"/>
      <c r="K198" s="99"/>
      <c r="L198" s="100"/>
      <c r="M198" s="100"/>
      <c r="N198" s="101"/>
      <c r="O198" s="102"/>
      <c r="P198" s="93"/>
      <c r="Q198" s="93"/>
      <c r="R198" s="93"/>
      <c r="S198" s="103"/>
      <c r="T198" s="104"/>
      <c r="U198" s="105"/>
      <c r="V198" s="106"/>
    </row>
    <row r="199" spans="1:22" s="26" customFormat="1" ht="16.5" customHeight="1">
      <c r="A199" s="107"/>
      <c r="B199" s="108" t="s">
        <v>18</v>
      </c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10"/>
      <c r="S199" s="110"/>
      <c r="T199" s="111"/>
      <c r="U199" s="112"/>
      <c r="V199" s="113"/>
    </row>
    <row r="200" spans="1:22" s="26" customFormat="1" ht="45.75" customHeight="1">
      <c r="A200" s="85" t="s">
        <v>9</v>
      </c>
      <c r="B200" s="168" t="s">
        <v>38</v>
      </c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4"/>
      <c r="S200" s="70" t="s">
        <v>33</v>
      </c>
      <c r="T200" s="71">
        <f>C189*O189+E202</f>
        <v>192.5</v>
      </c>
      <c r="U200" s="72"/>
      <c r="V200" s="73">
        <f>ROUND($T200*U200,2)</f>
        <v>0</v>
      </c>
    </row>
    <row r="201" spans="1:22" s="26" customFormat="1" ht="16.5" customHeight="1">
      <c r="A201" s="74"/>
      <c r="B201" s="114">
        <f>C189</f>
        <v>77</v>
      </c>
      <c r="C201" s="115" t="s">
        <v>13</v>
      </c>
      <c r="D201" s="175">
        <f>O189</f>
        <v>2.5</v>
      </c>
      <c r="E201" s="176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81"/>
      <c r="T201" s="82"/>
      <c r="U201" s="83"/>
      <c r="V201" s="84"/>
    </row>
    <row r="202" spans="1:22" s="26" customFormat="1" ht="16.5" customHeight="1">
      <c r="A202" s="74"/>
      <c r="B202" s="177"/>
      <c r="C202" s="178"/>
      <c r="D202" s="95"/>
      <c r="E202" s="179"/>
      <c r="F202" s="180"/>
      <c r="G202" s="97"/>
      <c r="H202" s="97"/>
      <c r="I202" s="97"/>
      <c r="J202" s="93"/>
      <c r="K202" s="93"/>
      <c r="L202" s="93"/>
      <c r="M202" s="93"/>
      <c r="N202" s="93"/>
      <c r="O202" s="93"/>
      <c r="P202" s="93"/>
      <c r="Q202" s="93"/>
      <c r="R202" s="93"/>
      <c r="S202" s="103"/>
      <c r="T202" s="104"/>
      <c r="U202" s="105"/>
      <c r="V202" s="106"/>
    </row>
    <row r="203" spans="1:22" s="26" customFormat="1" ht="16.5" customHeight="1">
      <c r="A203" s="116"/>
      <c r="B203" s="117" t="s">
        <v>70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9"/>
    </row>
    <row r="204" spans="1:22" s="26" customFormat="1" ht="57.75" customHeight="1">
      <c r="A204" s="69" t="s">
        <v>10</v>
      </c>
      <c r="B204" s="168" t="s">
        <v>45</v>
      </c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70"/>
      <c r="S204" s="70" t="s">
        <v>34</v>
      </c>
      <c r="T204" s="71">
        <f>C189*2*F205</f>
        <v>6.16</v>
      </c>
      <c r="U204" s="72"/>
      <c r="V204" s="73">
        <f>ROUND($T204*U204,2)</f>
        <v>0</v>
      </c>
    </row>
    <row r="205" spans="1:22" s="26" customFormat="1" ht="16.5" customHeight="1">
      <c r="A205" s="120"/>
      <c r="B205" s="121">
        <f>C189</f>
        <v>77</v>
      </c>
      <c r="C205" s="122" t="s">
        <v>13</v>
      </c>
      <c r="D205" s="123">
        <v>2</v>
      </c>
      <c r="E205" s="122" t="s">
        <v>13</v>
      </c>
      <c r="F205" s="171">
        <v>0.04</v>
      </c>
      <c r="G205" s="172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103"/>
      <c r="T205" s="124"/>
      <c r="U205" s="105"/>
      <c r="V205" s="68"/>
    </row>
    <row r="206" spans="1:22" s="26" customFormat="1" ht="16.5" customHeight="1">
      <c r="A206" s="31"/>
      <c r="R206" s="43"/>
      <c r="S206" s="31"/>
      <c r="T206" s="31"/>
      <c r="U206" s="38"/>
      <c r="V206" s="38" t="s">
        <v>27</v>
      </c>
    </row>
    <row r="207" spans="1:22" s="26" customFormat="1" ht="16.5" customHeight="1">
      <c r="A207" s="125" t="s">
        <v>23</v>
      </c>
      <c r="H207" s="126" t="s">
        <v>11</v>
      </c>
      <c r="I207" s="127"/>
      <c r="J207" s="127"/>
      <c r="K207" s="127"/>
      <c r="L207" s="127"/>
      <c r="M207" s="127"/>
      <c r="N207" s="127"/>
      <c r="O207" s="127"/>
      <c r="P207" s="127"/>
      <c r="Q207" s="127"/>
      <c r="R207" s="128"/>
      <c r="S207" s="129"/>
      <c r="T207" s="129"/>
      <c r="U207" s="130"/>
      <c r="V207" s="131">
        <f>V194+V196</f>
        <v>0</v>
      </c>
    </row>
    <row r="208" spans="1:22" s="26" customFormat="1" ht="16.5" customHeight="1">
      <c r="A208" s="31"/>
      <c r="R208" s="132"/>
      <c r="S208" s="49"/>
      <c r="T208" s="49"/>
      <c r="U208" s="133"/>
      <c r="V208" s="134"/>
    </row>
    <row r="209" spans="1:23" s="26" customFormat="1" ht="16.5" customHeight="1">
      <c r="A209" s="31"/>
      <c r="B209" s="135"/>
      <c r="C209" s="135"/>
      <c r="D209" s="135"/>
      <c r="E209" s="135"/>
      <c r="F209" s="135"/>
      <c r="H209" s="126" t="s">
        <v>24</v>
      </c>
      <c r="I209" s="127"/>
      <c r="J209" s="136"/>
      <c r="K209" s="127"/>
      <c r="L209" s="136"/>
      <c r="M209" s="136"/>
      <c r="N209" s="136"/>
      <c r="O209" s="136"/>
      <c r="P209" s="127"/>
      <c r="Q209" s="137"/>
      <c r="R209" s="128"/>
      <c r="S209" s="129"/>
      <c r="T209" s="129"/>
      <c r="U209" s="130"/>
      <c r="V209" s="131">
        <f>V200</f>
        <v>0</v>
      </c>
      <c r="W209" s="138"/>
    </row>
    <row r="210" spans="1:22" s="26" customFormat="1" ht="16.5" customHeight="1">
      <c r="A210" s="31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9"/>
      <c r="Q210" s="132"/>
      <c r="R210" s="132"/>
      <c r="S210" s="49"/>
      <c r="T210" s="49"/>
      <c r="U210" s="133"/>
      <c r="V210" s="134"/>
    </row>
    <row r="211" spans="1:22" s="26" customFormat="1" ht="16.5" customHeight="1">
      <c r="A211" s="31"/>
      <c r="B211" s="135"/>
      <c r="C211" s="135"/>
      <c r="D211" s="135"/>
      <c r="E211" s="135"/>
      <c r="F211" s="135"/>
      <c r="H211" s="140" t="s">
        <v>71</v>
      </c>
      <c r="I211" s="127"/>
      <c r="J211" s="136"/>
      <c r="K211" s="127"/>
      <c r="L211" s="127"/>
      <c r="M211" s="136"/>
      <c r="N211" s="136"/>
      <c r="O211" s="136"/>
      <c r="P211" s="127"/>
      <c r="Q211" s="137"/>
      <c r="R211" s="128"/>
      <c r="S211" s="129"/>
      <c r="T211" s="129"/>
      <c r="U211" s="130"/>
      <c r="V211" s="131">
        <f>V204</f>
        <v>0</v>
      </c>
    </row>
    <row r="212" spans="1:22" s="26" customFormat="1" ht="16.5" customHeight="1">
      <c r="A212" s="31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41"/>
      <c r="R212" s="139"/>
      <c r="S212" s="31"/>
      <c r="T212" s="49"/>
      <c r="U212" s="133"/>
      <c r="V212" s="134"/>
    </row>
    <row r="213" spans="1:22" s="26" customFormat="1" ht="16.5" customHeight="1">
      <c r="A213" s="31"/>
      <c r="B213" s="139"/>
      <c r="C213" s="139"/>
      <c r="D213" s="139"/>
      <c r="E213" s="139"/>
      <c r="F213" s="139"/>
      <c r="H213" s="142" t="s">
        <v>12</v>
      </c>
      <c r="I213" s="127"/>
      <c r="J213" s="127"/>
      <c r="K213" s="127"/>
      <c r="L213" s="127"/>
      <c r="M213" s="127"/>
      <c r="N213" s="127"/>
      <c r="O213" s="127"/>
      <c r="P213" s="127"/>
      <c r="Q213" s="143"/>
      <c r="R213" s="128"/>
      <c r="S213" s="129"/>
      <c r="T213" s="129"/>
      <c r="U213" s="130"/>
      <c r="V213" s="131">
        <f>SUM(V207:V211)</f>
        <v>0</v>
      </c>
    </row>
    <row r="214" spans="1:22" s="26" customFormat="1" ht="16.5" customHeight="1">
      <c r="A214" s="23"/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5"/>
    </row>
    <row r="215" spans="1:22" s="26" customFormat="1" ht="16.5" customHeight="1">
      <c r="A215" s="23"/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5"/>
    </row>
    <row r="216" spans="1:22" s="26" customFormat="1" ht="16.5" customHeight="1">
      <c r="A216" s="23"/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5"/>
    </row>
    <row r="217" spans="1:22" s="26" customFormat="1" ht="16.5" customHeight="1">
      <c r="A217" s="23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5"/>
    </row>
    <row r="218" spans="1:22" s="26" customFormat="1" ht="16.5" customHeight="1">
      <c r="A218" s="23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5"/>
    </row>
    <row r="219" spans="1:22" s="26" customFormat="1" ht="16.5" customHeight="1">
      <c r="A219" s="23"/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5"/>
    </row>
    <row r="220" spans="1:22" s="26" customFormat="1" ht="16.5" customHeight="1">
      <c r="A220" s="23"/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5"/>
    </row>
    <row r="221" spans="1:22" s="26" customFormat="1" ht="16.5" customHeight="1" thickBot="1">
      <c r="A221" s="23"/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5"/>
    </row>
    <row r="222" spans="1:22" s="26" customFormat="1" ht="16.5" customHeight="1" thickBot="1">
      <c r="A222" s="31"/>
      <c r="B222" s="32" t="s">
        <v>43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4"/>
      <c r="T222" s="34"/>
      <c r="U222" s="35"/>
      <c r="V222" s="36"/>
    </row>
    <row r="223" spans="1:22" s="26" customFormat="1" ht="16.5" customHeight="1" thickBot="1">
      <c r="A223" s="37">
        <v>5</v>
      </c>
      <c r="B223" s="209" t="s">
        <v>80</v>
      </c>
      <c r="C223" s="210"/>
      <c r="D223" s="210"/>
      <c r="E223" s="210"/>
      <c r="F223" s="210"/>
      <c r="G223" s="210"/>
      <c r="H223" s="211" t="s">
        <v>85</v>
      </c>
      <c r="I223" s="211"/>
      <c r="J223" s="211"/>
      <c r="K223" s="211"/>
      <c r="L223" s="211"/>
      <c r="M223" s="211"/>
      <c r="N223" s="211"/>
      <c r="O223" s="211"/>
      <c r="P223" s="211"/>
      <c r="Q223" s="211"/>
      <c r="R223" s="212"/>
      <c r="S223" s="31"/>
      <c r="T223" s="31"/>
      <c r="U223" s="38"/>
      <c r="V223" s="38"/>
    </row>
    <row r="224" spans="1:22" s="26" customFormat="1" ht="16.5" customHeight="1" thickBot="1">
      <c r="A224" s="31"/>
      <c r="B224" s="203" t="s">
        <v>86</v>
      </c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5"/>
      <c r="S224" s="31"/>
      <c r="T224" s="31"/>
      <c r="U224" s="38"/>
      <c r="V224" s="38"/>
    </row>
    <row r="225" spans="1:22" s="39" customFormat="1" ht="16.5" customHeight="1">
      <c r="A225" s="31"/>
      <c r="F225" s="40"/>
      <c r="K225" s="206"/>
      <c r="L225" s="207"/>
      <c r="M225" s="208"/>
      <c r="P225" s="40"/>
      <c r="S225" s="41"/>
      <c r="U225" s="42"/>
      <c r="V225" s="42"/>
    </row>
    <row r="226" spans="1:22" s="26" customFormat="1" ht="16.5" customHeight="1" thickBot="1">
      <c r="A226" s="31"/>
      <c r="R226" s="43"/>
      <c r="S226" s="31"/>
      <c r="T226" s="31"/>
      <c r="U226" s="38"/>
      <c r="V226" s="38"/>
    </row>
    <row r="227" spans="1:22" s="26" customFormat="1" ht="16.5" customHeight="1">
      <c r="A227" s="44" t="s">
        <v>22</v>
      </c>
      <c r="B227" s="45"/>
      <c r="C227" s="213"/>
      <c r="D227" s="214"/>
      <c r="E227" s="214" t="s">
        <v>30</v>
      </c>
      <c r="F227" s="214"/>
      <c r="G227" s="215"/>
      <c r="H227" s="215"/>
      <c r="I227" s="215"/>
      <c r="J227" s="215"/>
      <c r="K227" s="45"/>
      <c r="L227" s="45"/>
      <c r="M227" s="45"/>
      <c r="N227" s="45"/>
      <c r="O227" s="45"/>
      <c r="P227" s="46"/>
      <c r="Q227" s="47"/>
      <c r="R227" s="48"/>
      <c r="S227" s="49"/>
      <c r="T227" s="31"/>
      <c r="U227" s="38"/>
      <c r="V227" s="38"/>
    </row>
    <row r="228" spans="1:22" s="26" customFormat="1" ht="16.5" customHeight="1">
      <c r="A228" s="50" t="s">
        <v>20</v>
      </c>
      <c r="B228" s="51"/>
      <c r="C228" s="188">
        <v>0</v>
      </c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90"/>
      <c r="Q228" s="47"/>
      <c r="R228" s="48"/>
      <c r="S228" s="49"/>
      <c r="T228" s="31"/>
      <c r="U228" s="38"/>
      <c r="V228" s="38"/>
    </row>
    <row r="229" spans="1:22" s="26" customFormat="1" ht="16.5" customHeight="1" thickBot="1">
      <c r="A229" s="52" t="s">
        <v>0</v>
      </c>
      <c r="B229" s="53"/>
      <c r="C229" s="191">
        <v>90</v>
      </c>
      <c r="D229" s="192"/>
      <c r="E229" s="192"/>
      <c r="F229" s="54"/>
      <c r="G229" s="55" t="s">
        <v>1</v>
      </c>
      <c r="H229" s="54"/>
      <c r="I229" s="54"/>
      <c r="J229" s="54"/>
      <c r="K229" s="54"/>
      <c r="L229" s="54"/>
      <c r="M229" s="54"/>
      <c r="N229" s="54"/>
      <c r="O229" s="193">
        <v>3.5</v>
      </c>
      <c r="P229" s="194"/>
      <c r="Q229" s="47"/>
      <c r="R229" s="48"/>
      <c r="S229" s="49"/>
      <c r="T229" s="31"/>
      <c r="U229" s="38"/>
      <c r="V229" s="38"/>
    </row>
    <row r="230" spans="1:22" s="26" customFormat="1" ht="16.5" customHeight="1" thickBot="1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8"/>
      <c r="S230" s="59"/>
      <c r="T230" s="56"/>
      <c r="U230" s="60"/>
      <c r="V230" s="60"/>
    </row>
    <row r="231" spans="1:22" s="26" customFormat="1" ht="16.5" customHeight="1">
      <c r="A231" s="61" t="s">
        <v>19</v>
      </c>
      <c r="B231" s="195" t="s">
        <v>2</v>
      </c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7"/>
      <c r="S231" s="201" t="s">
        <v>3</v>
      </c>
      <c r="T231" s="201" t="s">
        <v>4</v>
      </c>
      <c r="U231" s="181" t="s">
        <v>25</v>
      </c>
      <c r="V231" s="183" t="s">
        <v>26</v>
      </c>
    </row>
    <row r="232" spans="1:22" s="26" customFormat="1" ht="16.5" customHeight="1">
      <c r="A232" s="62" t="s">
        <v>5</v>
      </c>
      <c r="B232" s="198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200"/>
      <c r="S232" s="202"/>
      <c r="T232" s="202"/>
      <c r="U232" s="182"/>
      <c r="V232" s="184"/>
    </row>
    <row r="233" spans="1:22" s="26" customFormat="1" ht="16.5" customHeight="1">
      <c r="A233" s="63"/>
      <c r="B233" s="64" t="s">
        <v>6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6"/>
      <c r="S233" s="66"/>
      <c r="T233" s="65"/>
      <c r="U233" s="67"/>
      <c r="V233" s="68"/>
    </row>
    <row r="234" spans="1:22" s="26" customFormat="1" ht="39.75" customHeight="1">
      <c r="A234" s="69" t="s">
        <v>7</v>
      </c>
      <c r="B234" s="168" t="s">
        <v>36</v>
      </c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70"/>
      <c r="S234" s="70" t="s">
        <v>33</v>
      </c>
      <c r="T234" s="71">
        <f>(C229*(O229+1))</f>
        <v>405</v>
      </c>
      <c r="U234" s="72"/>
      <c r="V234" s="73">
        <f>ROUND($T234*U234,2)</f>
        <v>0</v>
      </c>
    </row>
    <row r="235" spans="1:22" s="26" customFormat="1" ht="16.5" customHeight="1">
      <c r="A235" s="74"/>
      <c r="B235" s="75">
        <f>C229</f>
        <v>90</v>
      </c>
      <c r="C235" s="76" t="s">
        <v>13</v>
      </c>
      <c r="D235" s="77" t="s">
        <v>14</v>
      </c>
      <c r="E235" s="78">
        <f>O229</f>
        <v>3.5</v>
      </c>
      <c r="F235" s="76" t="s">
        <v>15</v>
      </c>
      <c r="G235" s="78">
        <v>1</v>
      </c>
      <c r="H235" s="77" t="s">
        <v>16</v>
      </c>
      <c r="I235" s="77"/>
      <c r="J235" s="79"/>
      <c r="K235" s="79"/>
      <c r="L235" s="79"/>
      <c r="M235" s="79"/>
      <c r="N235" s="79"/>
      <c r="O235" s="79"/>
      <c r="P235" s="79"/>
      <c r="Q235" s="79"/>
      <c r="R235" s="80"/>
      <c r="S235" s="81"/>
      <c r="T235" s="82"/>
      <c r="U235" s="83"/>
      <c r="V235" s="84"/>
    </row>
    <row r="236" spans="1:22" s="26" customFormat="1" ht="84.75" customHeight="1">
      <c r="A236" s="85" t="s">
        <v>8</v>
      </c>
      <c r="B236" s="168" t="s">
        <v>37</v>
      </c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70"/>
      <c r="S236" s="70" t="s">
        <v>21</v>
      </c>
      <c r="T236" s="72">
        <f>(C229*(O229+1)*L237*1.3)+(E238*L238*1.3)</f>
        <v>184.275</v>
      </c>
      <c r="U236" s="72"/>
      <c r="V236" s="73">
        <f>ROUND($T236*U236,2)</f>
        <v>0</v>
      </c>
    </row>
    <row r="237" spans="1:22" s="26" customFormat="1" ht="16.5" customHeight="1">
      <c r="A237" s="74"/>
      <c r="B237" s="75">
        <f>C229</f>
        <v>90</v>
      </c>
      <c r="C237" s="76" t="s">
        <v>13</v>
      </c>
      <c r="D237" s="77" t="s">
        <v>14</v>
      </c>
      <c r="E237" s="78">
        <f>O229</f>
        <v>3.5</v>
      </c>
      <c r="F237" s="76" t="s">
        <v>15</v>
      </c>
      <c r="G237" s="78">
        <v>1</v>
      </c>
      <c r="H237" s="77" t="s">
        <v>16</v>
      </c>
      <c r="I237" s="77"/>
      <c r="J237" s="86" t="s">
        <v>13</v>
      </c>
      <c r="K237" s="87" t="s">
        <v>14</v>
      </c>
      <c r="L237" s="88">
        <v>0.35</v>
      </c>
      <c r="M237" s="89" t="s">
        <v>13</v>
      </c>
      <c r="N237" s="90">
        <v>1.3</v>
      </c>
      <c r="O237" s="91" t="s">
        <v>17</v>
      </c>
      <c r="P237" s="92"/>
      <c r="Q237" s="93"/>
      <c r="R237" s="93"/>
      <c r="S237" s="94"/>
      <c r="T237" s="82"/>
      <c r="U237" s="83"/>
      <c r="V237" s="84"/>
    </row>
    <row r="238" spans="1:22" s="26" customFormat="1" ht="16.5" customHeight="1">
      <c r="A238" s="74"/>
      <c r="B238" s="185"/>
      <c r="C238" s="186"/>
      <c r="D238" s="95"/>
      <c r="E238" s="187"/>
      <c r="F238" s="187"/>
      <c r="G238" s="96"/>
      <c r="H238" s="97"/>
      <c r="I238" s="97"/>
      <c r="J238" s="98"/>
      <c r="K238" s="99"/>
      <c r="L238" s="100"/>
      <c r="M238" s="100"/>
      <c r="N238" s="101"/>
      <c r="O238" s="102"/>
      <c r="P238" s="93"/>
      <c r="Q238" s="93"/>
      <c r="R238" s="93"/>
      <c r="S238" s="103"/>
      <c r="T238" s="104"/>
      <c r="U238" s="105"/>
      <c r="V238" s="106"/>
    </row>
    <row r="239" spans="1:22" s="26" customFormat="1" ht="16.5" customHeight="1">
      <c r="A239" s="107"/>
      <c r="B239" s="108" t="s">
        <v>18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10"/>
      <c r="S239" s="110"/>
      <c r="T239" s="111"/>
      <c r="U239" s="112"/>
      <c r="V239" s="113"/>
    </row>
    <row r="240" spans="1:22" s="26" customFormat="1" ht="45.75" customHeight="1">
      <c r="A240" s="85" t="s">
        <v>9</v>
      </c>
      <c r="B240" s="168" t="s">
        <v>38</v>
      </c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4"/>
      <c r="S240" s="70" t="s">
        <v>33</v>
      </c>
      <c r="T240" s="71">
        <f>C229*O229+E242</f>
        <v>315</v>
      </c>
      <c r="U240" s="72"/>
      <c r="V240" s="73">
        <f>ROUND($T240*U240,2)</f>
        <v>0</v>
      </c>
    </row>
    <row r="241" spans="1:22" s="26" customFormat="1" ht="16.5" customHeight="1">
      <c r="A241" s="74"/>
      <c r="B241" s="114">
        <f>C229</f>
        <v>90</v>
      </c>
      <c r="C241" s="115" t="s">
        <v>13</v>
      </c>
      <c r="D241" s="175">
        <f>O229</f>
        <v>3.5</v>
      </c>
      <c r="E241" s="176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81"/>
      <c r="T241" s="82"/>
      <c r="U241" s="83"/>
      <c r="V241" s="84"/>
    </row>
    <row r="242" spans="1:22" s="26" customFormat="1" ht="16.5" customHeight="1">
      <c r="A242" s="74"/>
      <c r="B242" s="177"/>
      <c r="C242" s="178"/>
      <c r="D242" s="95"/>
      <c r="E242" s="179"/>
      <c r="F242" s="180"/>
      <c r="G242" s="97"/>
      <c r="H242" s="97"/>
      <c r="I242" s="97"/>
      <c r="J242" s="93"/>
      <c r="K242" s="93"/>
      <c r="L242" s="93"/>
      <c r="M242" s="93"/>
      <c r="N242" s="93"/>
      <c r="O242" s="93"/>
      <c r="P242" s="93"/>
      <c r="Q242" s="93"/>
      <c r="R242" s="93"/>
      <c r="S242" s="103"/>
      <c r="T242" s="104"/>
      <c r="U242" s="105"/>
      <c r="V242" s="106"/>
    </row>
    <row r="243" spans="1:22" s="26" customFormat="1" ht="16.5" customHeight="1">
      <c r="A243" s="116"/>
      <c r="B243" s="117" t="s">
        <v>70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9"/>
    </row>
    <row r="244" spans="1:22" s="26" customFormat="1" ht="57.75" customHeight="1">
      <c r="A244" s="69" t="s">
        <v>10</v>
      </c>
      <c r="B244" s="168" t="s">
        <v>45</v>
      </c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70"/>
      <c r="S244" s="70" t="s">
        <v>34</v>
      </c>
      <c r="T244" s="71">
        <f>C229*2*F245</f>
        <v>7.2</v>
      </c>
      <c r="U244" s="72"/>
      <c r="V244" s="73">
        <f>ROUND($T244*U244,2)</f>
        <v>0</v>
      </c>
    </row>
    <row r="245" spans="1:22" s="26" customFormat="1" ht="16.5" customHeight="1">
      <c r="A245" s="120"/>
      <c r="B245" s="121">
        <f>C229</f>
        <v>90</v>
      </c>
      <c r="C245" s="122" t="s">
        <v>13</v>
      </c>
      <c r="D245" s="123">
        <v>2</v>
      </c>
      <c r="E245" s="122" t="s">
        <v>13</v>
      </c>
      <c r="F245" s="171">
        <v>0.04</v>
      </c>
      <c r="G245" s="172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103"/>
      <c r="T245" s="124"/>
      <c r="U245" s="105"/>
      <c r="V245" s="68"/>
    </row>
    <row r="246" spans="1:22" s="26" customFormat="1" ht="16.5" customHeight="1">
      <c r="A246" s="31"/>
      <c r="R246" s="43"/>
      <c r="S246" s="31"/>
      <c r="T246" s="31"/>
      <c r="U246" s="38"/>
      <c r="V246" s="38" t="s">
        <v>27</v>
      </c>
    </row>
    <row r="247" spans="1:22" s="26" customFormat="1" ht="16.5" customHeight="1">
      <c r="A247" s="125" t="s">
        <v>23</v>
      </c>
      <c r="H247" s="126" t="s">
        <v>11</v>
      </c>
      <c r="I247" s="127"/>
      <c r="J247" s="127"/>
      <c r="K247" s="127"/>
      <c r="L247" s="127"/>
      <c r="M247" s="127"/>
      <c r="N247" s="127"/>
      <c r="O247" s="127"/>
      <c r="P247" s="127"/>
      <c r="Q247" s="127"/>
      <c r="R247" s="128"/>
      <c r="S247" s="129"/>
      <c r="T247" s="129"/>
      <c r="U247" s="130"/>
      <c r="V247" s="131">
        <f>V234+V236</f>
        <v>0</v>
      </c>
    </row>
    <row r="248" spans="1:22" s="26" customFormat="1" ht="16.5" customHeight="1">
      <c r="A248" s="31"/>
      <c r="R248" s="132"/>
      <c r="S248" s="49"/>
      <c r="T248" s="49"/>
      <c r="U248" s="133"/>
      <c r="V248" s="134"/>
    </row>
    <row r="249" spans="1:23" s="26" customFormat="1" ht="16.5" customHeight="1">
      <c r="A249" s="31"/>
      <c r="B249" s="135"/>
      <c r="C249" s="135"/>
      <c r="D249" s="135"/>
      <c r="E249" s="135"/>
      <c r="F249" s="135"/>
      <c r="H249" s="126" t="s">
        <v>24</v>
      </c>
      <c r="I249" s="127"/>
      <c r="J249" s="136"/>
      <c r="K249" s="127"/>
      <c r="L249" s="136"/>
      <c r="M249" s="136"/>
      <c r="N249" s="136"/>
      <c r="O249" s="136"/>
      <c r="P249" s="127"/>
      <c r="Q249" s="137"/>
      <c r="R249" s="128"/>
      <c r="S249" s="129"/>
      <c r="T249" s="129"/>
      <c r="U249" s="130"/>
      <c r="V249" s="131">
        <f>V240</f>
        <v>0</v>
      </c>
      <c r="W249" s="138"/>
    </row>
    <row r="250" spans="1:22" s="26" customFormat="1" ht="16.5" customHeight="1">
      <c r="A250" s="31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9"/>
      <c r="Q250" s="132"/>
      <c r="R250" s="132"/>
      <c r="S250" s="49"/>
      <c r="T250" s="49"/>
      <c r="U250" s="133"/>
      <c r="V250" s="134"/>
    </row>
    <row r="251" spans="1:22" s="26" customFormat="1" ht="16.5" customHeight="1">
      <c r="A251" s="31"/>
      <c r="B251" s="135"/>
      <c r="C251" s="135"/>
      <c r="D251" s="135"/>
      <c r="E251" s="135"/>
      <c r="F251" s="135"/>
      <c r="H251" s="140" t="s">
        <v>71</v>
      </c>
      <c r="I251" s="127"/>
      <c r="J251" s="136"/>
      <c r="K251" s="127"/>
      <c r="L251" s="127"/>
      <c r="M251" s="136"/>
      <c r="N251" s="136"/>
      <c r="O251" s="136"/>
      <c r="P251" s="127"/>
      <c r="Q251" s="137"/>
      <c r="R251" s="128"/>
      <c r="S251" s="129"/>
      <c r="T251" s="129"/>
      <c r="U251" s="130"/>
      <c r="V251" s="131">
        <f>V244</f>
        <v>0</v>
      </c>
    </row>
    <row r="252" spans="1:22" s="26" customFormat="1" ht="16.5" customHeight="1">
      <c r="A252" s="31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41"/>
      <c r="R252" s="139"/>
      <c r="S252" s="31"/>
      <c r="T252" s="49"/>
      <c r="U252" s="133"/>
      <c r="V252" s="134"/>
    </row>
    <row r="253" spans="1:22" s="26" customFormat="1" ht="16.5" customHeight="1">
      <c r="A253" s="31"/>
      <c r="B253" s="139"/>
      <c r="C253" s="139"/>
      <c r="D253" s="139"/>
      <c r="E253" s="139"/>
      <c r="F253" s="139"/>
      <c r="H253" s="142" t="s">
        <v>12</v>
      </c>
      <c r="I253" s="127"/>
      <c r="J253" s="127"/>
      <c r="K253" s="127"/>
      <c r="L253" s="127"/>
      <c r="M253" s="127"/>
      <c r="N253" s="127"/>
      <c r="O253" s="127"/>
      <c r="P253" s="127"/>
      <c r="Q253" s="143"/>
      <c r="R253" s="128"/>
      <c r="S253" s="129"/>
      <c r="T253" s="129"/>
      <c r="U253" s="130"/>
      <c r="V253" s="131">
        <f>SUM(V247:V252)</f>
        <v>0</v>
      </c>
    </row>
    <row r="254" spans="1:22" s="26" customFormat="1" ht="16.5" customHeight="1">
      <c r="A254" s="23"/>
      <c r="B254" s="23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5"/>
    </row>
    <row r="255" spans="1:22" s="26" customFormat="1" ht="16.5" customHeight="1">
      <c r="A255" s="23"/>
      <c r="B255" s="23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5"/>
    </row>
    <row r="256" spans="1:22" s="26" customFormat="1" ht="16.5" customHeight="1">
      <c r="A256" s="23"/>
      <c r="B256" s="23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5"/>
    </row>
    <row r="257" spans="1:22" s="26" customFormat="1" ht="16.5" customHeight="1">
      <c r="A257" s="23"/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5"/>
    </row>
    <row r="258" spans="1:22" s="26" customFormat="1" ht="16.5" customHeight="1">
      <c r="A258" s="23"/>
      <c r="B258" s="23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5"/>
    </row>
    <row r="259" spans="1:22" s="26" customFormat="1" ht="16.5" customHeight="1">
      <c r="A259" s="23"/>
      <c r="B259" s="23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5"/>
    </row>
    <row r="260" spans="1:22" s="26" customFormat="1" ht="16.5" customHeight="1">
      <c r="A260" s="23"/>
      <c r="B260" s="23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5"/>
    </row>
    <row r="261" spans="1:22" s="26" customFormat="1" ht="16.5" customHeight="1" thickBot="1">
      <c r="A261" s="23"/>
      <c r="B261" s="23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5"/>
    </row>
    <row r="262" spans="1:22" s="26" customFormat="1" ht="16.5" customHeight="1" thickBot="1">
      <c r="A262" s="27"/>
      <c r="B262" s="233" t="s">
        <v>35</v>
      </c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34"/>
      <c r="V262" s="145"/>
    </row>
    <row r="263" spans="1:22" s="26" customFormat="1" ht="16.5" customHeight="1" thickBot="1">
      <c r="A263" s="23"/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5"/>
    </row>
    <row r="264" spans="1:22" s="26" customFormat="1" ht="16.5" customHeight="1" thickBot="1">
      <c r="A264" s="146">
        <v>1</v>
      </c>
      <c r="B264" s="218" t="str">
        <f>B53</f>
        <v>Deklešanec </v>
      </c>
      <c r="C264" s="219"/>
      <c r="D264" s="219"/>
      <c r="E264" s="219"/>
      <c r="F264" s="219"/>
      <c r="G264" s="219"/>
      <c r="H264" s="219"/>
      <c r="I264" s="219"/>
      <c r="J264" s="219"/>
      <c r="K264" s="220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5"/>
    </row>
    <row r="265" spans="1:22" s="26" customFormat="1" ht="16.5" customHeight="1">
      <c r="A265" s="146"/>
      <c r="B265" s="139"/>
      <c r="C265" s="139"/>
      <c r="D265" s="139"/>
      <c r="E265" s="139"/>
      <c r="F265" s="139"/>
      <c r="H265" s="147" t="s">
        <v>12</v>
      </c>
      <c r="I265" s="148"/>
      <c r="J265" s="148"/>
      <c r="K265" s="148"/>
      <c r="L265" s="127"/>
      <c r="M265" s="127"/>
      <c r="N265" s="127"/>
      <c r="O265" s="127"/>
      <c r="P265" s="127"/>
      <c r="Q265" s="143"/>
      <c r="R265" s="128"/>
      <c r="S265" s="129"/>
      <c r="T265" s="129"/>
      <c r="U265" s="130"/>
      <c r="V265" s="131">
        <f>V83</f>
        <v>0</v>
      </c>
    </row>
    <row r="266" spans="1:22" s="26" customFormat="1" ht="16.5" customHeight="1">
      <c r="A266" s="146"/>
      <c r="B266" s="139"/>
      <c r="C266" s="139"/>
      <c r="D266" s="139"/>
      <c r="E266" s="139"/>
      <c r="F266" s="139"/>
      <c r="H266" s="216" t="s">
        <v>39</v>
      </c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129"/>
      <c r="U266" s="130"/>
      <c r="V266" s="131">
        <f>V265*0.25</f>
        <v>0</v>
      </c>
    </row>
    <row r="267" spans="1:22" s="26" customFormat="1" ht="16.5" customHeight="1">
      <c r="A267" s="149"/>
      <c r="B267" s="139"/>
      <c r="C267" s="139"/>
      <c r="D267" s="139"/>
      <c r="E267" s="139"/>
      <c r="F267" s="139"/>
      <c r="G267" s="150"/>
      <c r="H267" s="216" t="s">
        <v>40</v>
      </c>
      <c r="I267" s="217"/>
      <c r="J267" s="217"/>
      <c r="K267" s="217"/>
      <c r="L267" s="217"/>
      <c r="M267" s="217"/>
      <c r="N267" s="217"/>
      <c r="O267" s="217"/>
      <c r="P267" s="217"/>
      <c r="Q267" s="151"/>
      <c r="R267" s="128"/>
      <c r="S267" s="129"/>
      <c r="T267" s="129"/>
      <c r="U267" s="130"/>
      <c r="V267" s="152">
        <f>SUM(V265:V266)</f>
        <v>0</v>
      </c>
    </row>
    <row r="268" spans="1:22" s="26" customFormat="1" ht="16.5" customHeight="1" thickBot="1">
      <c r="A268" s="146"/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5"/>
    </row>
    <row r="269" spans="1:22" s="26" customFormat="1" ht="16.5" customHeight="1" thickBot="1">
      <c r="A269" s="146">
        <v>2</v>
      </c>
      <c r="B269" s="218" t="str">
        <f>B94</f>
        <v>Deklešnec</v>
      </c>
      <c r="C269" s="219"/>
      <c r="D269" s="219"/>
      <c r="E269" s="219"/>
      <c r="F269" s="219"/>
      <c r="G269" s="219"/>
      <c r="H269" s="219"/>
      <c r="I269" s="219"/>
      <c r="J269" s="219"/>
      <c r="K269" s="220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5"/>
    </row>
    <row r="270" spans="1:22" s="26" customFormat="1" ht="16.5" customHeight="1">
      <c r="A270" s="146"/>
      <c r="B270" s="139"/>
      <c r="C270" s="139"/>
      <c r="D270" s="139"/>
      <c r="E270" s="139"/>
      <c r="F270" s="139"/>
      <c r="H270" s="147" t="s">
        <v>12</v>
      </c>
      <c r="I270" s="148"/>
      <c r="J270" s="148"/>
      <c r="K270" s="148"/>
      <c r="L270" s="127"/>
      <c r="M270" s="127"/>
      <c r="N270" s="127"/>
      <c r="O270" s="127"/>
      <c r="P270" s="127"/>
      <c r="Q270" s="143"/>
      <c r="R270" s="128"/>
      <c r="S270" s="129"/>
      <c r="T270" s="129"/>
      <c r="U270" s="130"/>
      <c r="V270" s="131">
        <f>V124</f>
        <v>0</v>
      </c>
    </row>
    <row r="271" spans="1:22" s="26" customFormat="1" ht="16.5" customHeight="1">
      <c r="A271" s="146"/>
      <c r="B271" s="139"/>
      <c r="C271" s="139"/>
      <c r="D271" s="139"/>
      <c r="E271" s="139"/>
      <c r="F271" s="139"/>
      <c r="H271" s="216" t="s">
        <v>39</v>
      </c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129"/>
      <c r="U271" s="130"/>
      <c r="V271" s="131">
        <f>V270*0.25</f>
        <v>0</v>
      </c>
    </row>
    <row r="272" spans="1:22" s="26" customFormat="1" ht="16.5" customHeight="1">
      <c r="A272" s="149"/>
      <c r="B272" s="139"/>
      <c r="C272" s="139"/>
      <c r="D272" s="139"/>
      <c r="E272" s="139"/>
      <c r="F272" s="139"/>
      <c r="G272" s="150"/>
      <c r="H272" s="216" t="s">
        <v>40</v>
      </c>
      <c r="I272" s="217"/>
      <c r="J272" s="217"/>
      <c r="K272" s="217"/>
      <c r="L272" s="217"/>
      <c r="M272" s="217"/>
      <c r="N272" s="217"/>
      <c r="O272" s="217"/>
      <c r="P272" s="217"/>
      <c r="Q272" s="151"/>
      <c r="R272" s="128"/>
      <c r="S272" s="129"/>
      <c r="T272" s="129"/>
      <c r="U272" s="130"/>
      <c r="V272" s="152">
        <f>SUM(V270:V271)</f>
        <v>0</v>
      </c>
    </row>
    <row r="273" spans="1:22" s="26" customFormat="1" ht="16.5" customHeight="1" thickBot="1">
      <c r="A273" s="146"/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5"/>
    </row>
    <row r="274" spans="1:22" s="26" customFormat="1" ht="16.5" customHeight="1" thickBot="1">
      <c r="A274" s="146">
        <v>3</v>
      </c>
      <c r="B274" s="218" t="str">
        <f>B142</f>
        <v>Gornja Rijeka</v>
      </c>
      <c r="C274" s="219"/>
      <c r="D274" s="219"/>
      <c r="E274" s="219"/>
      <c r="F274" s="219"/>
      <c r="G274" s="219"/>
      <c r="H274" s="219"/>
      <c r="I274" s="219"/>
      <c r="J274" s="219"/>
      <c r="K274" s="220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5"/>
    </row>
    <row r="275" spans="1:22" s="26" customFormat="1" ht="16.5" customHeight="1">
      <c r="A275" s="146"/>
      <c r="B275" s="139"/>
      <c r="C275" s="139"/>
      <c r="D275" s="139"/>
      <c r="E275" s="139"/>
      <c r="F275" s="139"/>
      <c r="H275" s="147" t="s">
        <v>12</v>
      </c>
      <c r="I275" s="148"/>
      <c r="J275" s="148"/>
      <c r="K275" s="148"/>
      <c r="L275" s="127"/>
      <c r="M275" s="127"/>
      <c r="N275" s="127"/>
      <c r="O275" s="127"/>
      <c r="P275" s="127"/>
      <c r="Q275" s="143"/>
      <c r="R275" s="128"/>
      <c r="S275" s="129"/>
      <c r="T275" s="129"/>
      <c r="U275" s="130"/>
      <c r="V275" s="131">
        <f>V172</f>
        <v>0</v>
      </c>
    </row>
    <row r="276" spans="1:22" s="26" customFormat="1" ht="16.5" customHeight="1">
      <c r="A276" s="146"/>
      <c r="B276" s="139"/>
      <c r="C276" s="139"/>
      <c r="D276" s="139"/>
      <c r="E276" s="139"/>
      <c r="F276" s="139"/>
      <c r="H276" s="216" t="s">
        <v>39</v>
      </c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129"/>
      <c r="U276" s="130"/>
      <c r="V276" s="131">
        <f>V275*0.25</f>
        <v>0</v>
      </c>
    </row>
    <row r="277" spans="1:22" s="26" customFormat="1" ht="16.5" customHeight="1">
      <c r="A277" s="149"/>
      <c r="B277" s="139"/>
      <c r="C277" s="139"/>
      <c r="D277" s="139"/>
      <c r="E277" s="139"/>
      <c r="F277" s="139"/>
      <c r="G277" s="150"/>
      <c r="H277" s="216" t="s">
        <v>40</v>
      </c>
      <c r="I277" s="217"/>
      <c r="J277" s="217"/>
      <c r="K277" s="217"/>
      <c r="L277" s="217"/>
      <c r="M277" s="217"/>
      <c r="N277" s="217"/>
      <c r="O277" s="217"/>
      <c r="P277" s="217"/>
      <c r="Q277" s="151"/>
      <c r="R277" s="128"/>
      <c r="S277" s="129"/>
      <c r="T277" s="129"/>
      <c r="U277" s="130"/>
      <c r="V277" s="152">
        <f>SUM(V275:V276)</f>
        <v>0</v>
      </c>
    </row>
    <row r="278" spans="1:22" s="26" customFormat="1" ht="16.5" customHeight="1" thickBot="1">
      <c r="A278" s="146"/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5"/>
    </row>
    <row r="279" spans="1:22" s="26" customFormat="1" ht="16.5" customHeight="1" thickBot="1">
      <c r="A279" s="146">
        <v>4</v>
      </c>
      <c r="B279" s="218" t="str">
        <f>B183</f>
        <v>Donja Rijeka</v>
      </c>
      <c r="C279" s="219"/>
      <c r="D279" s="219"/>
      <c r="E279" s="219"/>
      <c r="F279" s="219"/>
      <c r="G279" s="219"/>
      <c r="H279" s="219"/>
      <c r="I279" s="219"/>
      <c r="J279" s="219"/>
      <c r="K279" s="220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5"/>
    </row>
    <row r="280" spans="1:22" s="26" customFormat="1" ht="16.5" customHeight="1">
      <c r="A280" s="146"/>
      <c r="B280" s="139"/>
      <c r="C280" s="139"/>
      <c r="D280" s="139"/>
      <c r="E280" s="139"/>
      <c r="F280" s="139"/>
      <c r="H280" s="147" t="s">
        <v>12</v>
      </c>
      <c r="I280" s="148"/>
      <c r="J280" s="148"/>
      <c r="K280" s="148"/>
      <c r="L280" s="127"/>
      <c r="M280" s="127"/>
      <c r="N280" s="127"/>
      <c r="O280" s="127"/>
      <c r="P280" s="127"/>
      <c r="Q280" s="143"/>
      <c r="R280" s="128"/>
      <c r="S280" s="129"/>
      <c r="T280" s="129"/>
      <c r="U280" s="130"/>
      <c r="V280" s="131">
        <f>V213</f>
        <v>0</v>
      </c>
    </row>
    <row r="281" spans="1:22" s="26" customFormat="1" ht="16.5" customHeight="1">
      <c r="A281" s="146"/>
      <c r="B281" s="139"/>
      <c r="C281" s="139"/>
      <c r="D281" s="139"/>
      <c r="E281" s="139"/>
      <c r="F281" s="139"/>
      <c r="H281" s="216" t="s">
        <v>39</v>
      </c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129"/>
      <c r="U281" s="130"/>
      <c r="V281" s="131">
        <f>V280*0.25</f>
        <v>0</v>
      </c>
    </row>
    <row r="282" spans="1:22" s="26" customFormat="1" ht="16.5" customHeight="1">
      <c r="A282" s="149"/>
      <c r="B282" s="139"/>
      <c r="C282" s="139"/>
      <c r="D282" s="139"/>
      <c r="E282" s="139"/>
      <c r="F282" s="139"/>
      <c r="G282" s="150"/>
      <c r="H282" s="216" t="s">
        <v>40</v>
      </c>
      <c r="I282" s="217"/>
      <c r="J282" s="217"/>
      <c r="K282" s="217"/>
      <c r="L282" s="217"/>
      <c r="M282" s="217"/>
      <c r="N282" s="217"/>
      <c r="O282" s="217"/>
      <c r="P282" s="217"/>
      <c r="Q282" s="151"/>
      <c r="R282" s="128"/>
      <c r="S282" s="129"/>
      <c r="T282" s="129"/>
      <c r="U282" s="130"/>
      <c r="V282" s="152">
        <f>SUM(V280:V281)</f>
        <v>0</v>
      </c>
    </row>
    <row r="283" spans="1:22" s="26" customFormat="1" ht="16.5" customHeight="1" thickBot="1">
      <c r="A283" s="149"/>
      <c r="B283" s="139"/>
      <c r="C283" s="139"/>
      <c r="D283" s="139"/>
      <c r="E283" s="139"/>
      <c r="F283" s="139"/>
      <c r="G283" s="139"/>
      <c r="H283" s="153"/>
      <c r="I283" s="153"/>
      <c r="J283" s="153"/>
      <c r="K283" s="153"/>
      <c r="L283" s="153"/>
      <c r="M283" s="153"/>
      <c r="N283" s="153"/>
      <c r="O283" s="153"/>
      <c r="P283" s="153"/>
      <c r="Q283" s="154"/>
      <c r="R283" s="48"/>
      <c r="S283" s="49"/>
      <c r="T283" s="49"/>
      <c r="U283" s="155"/>
      <c r="V283" s="145"/>
    </row>
    <row r="284" spans="1:22" s="26" customFormat="1" ht="16.5" customHeight="1" thickBot="1">
      <c r="A284" s="146">
        <v>5</v>
      </c>
      <c r="B284" s="218" t="str">
        <f>B223</f>
        <v>Pofuki</v>
      </c>
      <c r="C284" s="219"/>
      <c r="D284" s="219"/>
      <c r="E284" s="219"/>
      <c r="F284" s="219"/>
      <c r="G284" s="219"/>
      <c r="H284" s="219"/>
      <c r="I284" s="219"/>
      <c r="J284" s="219"/>
      <c r="K284" s="220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5"/>
    </row>
    <row r="285" spans="1:22" s="26" customFormat="1" ht="16.5" customHeight="1">
      <c r="A285" s="146"/>
      <c r="B285" s="139"/>
      <c r="C285" s="139"/>
      <c r="D285" s="139"/>
      <c r="E285" s="139"/>
      <c r="F285" s="139"/>
      <c r="H285" s="147" t="s">
        <v>12</v>
      </c>
      <c r="I285" s="148"/>
      <c r="J285" s="148"/>
      <c r="K285" s="148"/>
      <c r="L285" s="127"/>
      <c r="M285" s="127"/>
      <c r="N285" s="127"/>
      <c r="O285" s="127"/>
      <c r="P285" s="127"/>
      <c r="Q285" s="143"/>
      <c r="R285" s="128"/>
      <c r="S285" s="129"/>
      <c r="T285" s="129"/>
      <c r="U285" s="130"/>
      <c r="V285" s="131">
        <f>V253</f>
        <v>0</v>
      </c>
    </row>
    <row r="286" spans="1:22" s="26" customFormat="1" ht="16.5" customHeight="1">
      <c r="A286" s="146"/>
      <c r="B286" s="139"/>
      <c r="C286" s="139"/>
      <c r="D286" s="139"/>
      <c r="E286" s="139"/>
      <c r="F286" s="139"/>
      <c r="H286" s="216" t="s">
        <v>39</v>
      </c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129"/>
      <c r="U286" s="130"/>
      <c r="V286" s="131">
        <f>V285*0.25</f>
        <v>0</v>
      </c>
    </row>
    <row r="287" spans="1:22" s="26" customFormat="1" ht="16.5" customHeight="1">
      <c r="A287" s="149"/>
      <c r="B287" s="139"/>
      <c r="C287" s="139"/>
      <c r="D287" s="139"/>
      <c r="E287" s="139"/>
      <c r="F287" s="139"/>
      <c r="G287" s="150"/>
      <c r="H287" s="216" t="s">
        <v>40</v>
      </c>
      <c r="I287" s="217"/>
      <c r="J287" s="217"/>
      <c r="K287" s="217"/>
      <c r="L287" s="217"/>
      <c r="M287" s="217"/>
      <c r="N287" s="217"/>
      <c r="O287" s="217"/>
      <c r="P287" s="217"/>
      <c r="Q287" s="151"/>
      <c r="R287" s="128"/>
      <c r="S287" s="129"/>
      <c r="T287" s="129"/>
      <c r="U287" s="130"/>
      <c r="V287" s="152">
        <f>SUM(V285:V286)</f>
        <v>0</v>
      </c>
    </row>
    <row r="288" spans="1:22" s="26" customFormat="1" ht="16.5" customHeight="1">
      <c r="A288" s="149"/>
      <c r="B288" s="139"/>
      <c r="C288" s="139"/>
      <c r="D288" s="139"/>
      <c r="E288" s="139"/>
      <c r="F288" s="139"/>
      <c r="G288" s="139"/>
      <c r="H288" s="153"/>
      <c r="I288" s="153"/>
      <c r="J288" s="153"/>
      <c r="K288" s="153"/>
      <c r="L288" s="153"/>
      <c r="M288" s="153"/>
      <c r="N288" s="153"/>
      <c r="O288" s="153"/>
      <c r="P288" s="153"/>
      <c r="Q288" s="154"/>
      <c r="R288" s="48"/>
      <c r="S288" s="49"/>
      <c r="T288" s="49"/>
      <c r="U288" s="155"/>
      <c r="V288" s="145"/>
    </row>
    <row r="289" spans="1:22" s="26" customFormat="1" ht="16.5" customHeight="1">
      <c r="A289" s="149"/>
      <c r="B289" s="139"/>
      <c r="C289" s="139"/>
      <c r="D289" s="139"/>
      <c r="E289" s="139"/>
      <c r="F289" s="139"/>
      <c r="G289" s="139"/>
      <c r="H289" s="153"/>
      <c r="I289" s="153"/>
      <c r="J289" s="153"/>
      <c r="K289" s="153"/>
      <c r="L289" s="153"/>
      <c r="M289" s="153"/>
      <c r="N289" s="153"/>
      <c r="O289" s="153"/>
      <c r="P289" s="153"/>
      <c r="Q289" s="154"/>
      <c r="R289" s="48"/>
      <c r="S289" s="49"/>
      <c r="T289" s="49"/>
      <c r="U289" s="155"/>
      <c r="V289" s="145"/>
    </row>
    <row r="290" spans="1:22" s="26" customFormat="1" ht="16.5" customHeight="1">
      <c r="A290" s="149"/>
      <c r="B290" s="139"/>
      <c r="C290" s="139"/>
      <c r="D290" s="139"/>
      <c r="E290" s="139"/>
      <c r="F290" s="139"/>
      <c r="G290" s="139"/>
      <c r="H290" s="153"/>
      <c r="I290" s="153"/>
      <c r="J290" s="153"/>
      <c r="K290" s="153"/>
      <c r="L290" s="153"/>
      <c r="M290" s="153"/>
      <c r="N290" s="153"/>
      <c r="O290" s="153"/>
      <c r="P290" s="153"/>
      <c r="Q290" s="154"/>
      <c r="R290" s="48"/>
      <c r="S290" s="49"/>
      <c r="T290" s="49"/>
      <c r="U290" s="155"/>
      <c r="V290" s="145"/>
    </row>
    <row r="291" spans="1:22" s="26" customFormat="1" ht="16.5" customHeight="1">
      <c r="A291" s="146"/>
      <c r="B291" s="23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5"/>
    </row>
    <row r="292" spans="1:22" s="26" customFormat="1" ht="16.5" customHeight="1" thickBot="1">
      <c r="A292" s="146"/>
      <c r="B292" s="23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5"/>
    </row>
    <row r="293" spans="1:25" s="26" customFormat="1" ht="16.5" customHeight="1" thickBot="1">
      <c r="A293" s="156"/>
      <c r="B293" s="219" t="s">
        <v>96</v>
      </c>
      <c r="C293" s="219"/>
      <c r="D293" s="219"/>
      <c r="E293" s="219"/>
      <c r="F293" s="219"/>
      <c r="G293" s="219"/>
      <c r="H293" s="219"/>
      <c r="I293" s="219"/>
      <c r="J293" s="219"/>
      <c r="K293" s="219"/>
      <c r="L293" s="157"/>
      <c r="M293" s="157"/>
      <c r="N293" s="157"/>
      <c r="O293" s="157"/>
      <c r="P293" s="157"/>
      <c r="Q293" s="157"/>
      <c r="R293" s="157"/>
      <c r="S293" s="157"/>
      <c r="T293" s="158"/>
      <c r="U293" s="225">
        <f>V265+V270+V275+V280+V285</f>
        <v>0</v>
      </c>
      <c r="V293" s="226"/>
      <c r="W293" s="159"/>
      <c r="X293" s="224"/>
      <c r="Y293" s="224"/>
    </row>
    <row r="294" spans="1:22" s="26" customFormat="1" ht="16.5" customHeight="1" thickBot="1">
      <c r="A294" s="156"/>
      <c r="B294" s="219" t="s">
        <v>41</v>
      </c>
      <c r="C294" s="219"/>
      <c r="D294" s="219"/>
      <c r="E294" s="219"/>
      <c r="F294" s="219"/>
      <c r="G294" s="219"/>
      <c r="H294" s="219"/>
      <c r="I294" s="219"/>
      <c r="J294" s="219"/>
      <c r="K294" s="219"/>
      <c r="L294" s="157"/>
      <c r="M294" s="157"/>
      <c r="N294" s="157"/>
      <c r="O294" s="157"/>
      <c r="P294" s="157"/>
      <c r="Q294" s="157"/>
      <c r="R294" s="157"/>
      <c r="S294" s="157"/>
      <c r="T294" s="158"/>
      <c r="U294" s="225">
        <f>U293*0.25</f>
        <v>0</v>
      </c>
      <c r="V294" s="226"/>
    </row>
    <row r="295" spans="1:24" s="26" customFormat="1" ht="16.5" customHeight="1" thickBot="1">
      <c r="A295" s="160"/>
      <c r="B295" s="223" t="s">
        <v>97</v>
      </c>
      <c r="C295" s="223"/>
      <c r="D295" s="223"/>
      <c r="E295" s="223"/>
      <c r="F295" s="223"/>
      <c r="G295" s="223"/>
      <c r="H295" s="223"/>
      <c r="I295" s="223"/>
      <c r="J295" s="223"/>
      <c r="K295" s="223"/>
      <c r="L295" s="161"/>
      <c r="M295" s="161"/>
      <c r="N295" s="161"/>
      <c r="O295" s="161"/>
      <c r="P295" s="161"/>
      <c r="Q295" s="162"/>
      <c r="R295" s="163"/>
      <c r="S295" s="164"/>
      <c r="T295" s="164"/>
      <c r="U295" s="231">
        <f>SUM(U293:V294)</f>
        <v>0</v>
      </c>
      <c r="V295" s="232"/>
      <c r="W295" s="221"/>
      <c r="X295" s="222"/>
    </row>
    <row r="296" spans="1:22" s="26" customFormat="1" ht="16.5" customHeight="1">
      <c r="A296" s="27"/>
      <c r="R296" s="43"/>
      <c r="S296" s="27"/>
      <c r="T296" s="27"/>
      <c r="U296" s="28"/>
      <c r="V296" s="28"/>
    </row>
    <row r="297" spans="1:22" s="26" customFormat="1" ht="16.5" customHeight="1">
      <c r="A297" s="27"/>
      <c r="R297" s="43"/>
      <c r="S297" s="27"/>
      <c r="T297" s="27"/>
      <c r="U297" s="28"/>
      <c r="V297" s="28"/>
    </row>
    <row r="298" spans="1:22" s="26" customFormat="1" ht="16.5" customHeight="1">
      <c r="A298" s="27"/>
      <c r="R298" s="43"/>
      <c r="S298" s="27"/>
      <c r="T298" s="27"/>
      <c r="U298" s="28"/>
      <c r="V298" s="28"/>
    </row>
    <row r="299" spans="1:22" s="26" customFormat="1" ht="16.5" customHeight="1">
      <c r="A299" s="28"/>
      <c r="B299" s="166"/>
      <c r="C299" s="28"/>
      <c r="D299" s="28"/>
      <c r="E299" s="28"/>
      <c r="F299" s="28"/>
      <c r="R299" s="43"/>
      <c r="S299" s="27"/>
      <c r="T299" s="166" t="s">
        <v>87</v>
      </c>
      <c r="U299" s="28"/>
      <c r="V299" s="28"/>
    </row>
    <row r="300" spans="1:22" s="26" customFormat="1" ht="6.75" customHeight="1">
      <c r="A300" s="165"/>
      <c r="R300" s="43"/>
      <c r="S300" s="27"/>
      <c r="T300" s="165"/>
      <c r="U300" s="28"/>
      <c r="V300" s="28"/>
    </row>
    <row r="301" spans="1:22" s="26" customFormat="1" ht="16.5" customHeight="1">
      <c r="A301" s="27"/>
      <c r="R301" s="43"/>
      <c r="S301" s="166" t="s">
        <v>88</v>
      </c>
      <c r="T301" s="27"/>
      <c r="U301" s="28"/>
      <c r="V301" s="28"/>
    </row>
    <row r="302" spans="1:22" s="26" customFormat="1" ht="12.75">
      <c r="A302" s="27"/>
      <c r="R302" s="43"/>
      <c r="S302" s="27"/>
      <c r="T302" s="27"/>
      <c r="U302" s="28"/>
      <c r="V302" s="28"/>
    </row>
    <row r="303" spans="1:22" s="26" customFormat="1" ht="12.75">
      <c r="A303" s="27"/>
      <c r="R303" s="43"/>
      <c r="S303" s="27"/>
      <c r="T303" s="27"/>
      <c r="U303" s="28"/>
      <c r="V303" s="28"/>
    </row>
    <row r="304" spans="1:22" s="26" customFormat="1" ht="12.75">
      <c r="A304" s="27"/>
      <c r="R304" s="43"/>
      <c r="S304" s="27"/>
      <c r="T304" s="27"/>
      <c r="U304" s="28"/>
      <c r="V304" s="28"/>
    </row>
    <row r="305" spans="1:22" s="26" customFormat="1" ht="12.75">
      <c r="A305" s="27"/>
      <c r="R305" s="43"/>
      <c r="S305" s="27"/>
      <c r="T305" s="27"/>
      <c r="U305" s="28"/>
      <c r="V305" s="28"/>
    </row>
    <row r="306" spans="1:22" s="26" customFormat="1" ht="12.75">
      <c r="A306" s="27"/>
      <c r="R306" s="43"/>
      <c r="S306" s="27"/>
      <c r="T306" s="27"/>
      <c r="U306" s="28"/>
      <c r="V306" s="28"/>
    </row>
    <row r="307" spans="1:22" s="26" customFormat="1" ht="12.75">
      <c r="A307" s="27"/>
      <c r="R307" s="43"/>
      <c r="S307" s="27"/>
      <c r="T307" s="27"/>
      <c r="U307" s="28"/>
      <c r="V307" s="28"/>
    </row>
    <row r="308" spans="1:22" s="26" customFormat="1" ht="12.75">
      <c r="A308" s="27"/>
      <c r="R308" s="43"/>
      <c r="S308" s="27"/>
      <c r="T308" s="27"/>
      <c r="U308" s="28"/>
      <c r="V308" s="28"/>
    </row>
    <row r="309" spans="1:22" s="26" customFormat="1" ht="12.75">
      <c r="A309" s="27"/>
      <c r="R309" s="43"/>
      <c r="S309" s="27"/>
      <c r="T309" s="27"/>
      <c r="U309" s="28"/>
      <c r="V309" s="28"/>
    </row>
    <row r="310" spans="1:22" s="26" customFormat="1" ht="12.75">
      <c r="A310" s="27"/>
      <c r="R310" s="43"/>
      <c r="S310" s="27"/>
      <c r="T310" s="27"/>
      <c r="U310" s="28"/>
      <c r="V310" s="28"/>
    </row>
    <row r="311" spans="1:22" s="26" customFormat="1" ht="12.75">
      <c r="A311" s="27"/>
      <c r="R311" s="43"/>
      <c r="S311" s="27"/>
      <c r="T311" s="27"/>
      <c r="U311" s="28"/>
      <c r="V311" s="28"/>
    </row>
    <row r="312" spans="1:22" s="26" customFormat="1" ht="12.75">
      <c r="A312" s="27"/>
      <c r="R312" s="43"/>
      <c r="S312" s="27"/>
      <c r="T312" s="27"/>
      <c r="U312" s="28"/>
      <c r="V312" s="28"/>
    </row>
    <row r="313" spans="1:22" s="26" customFormat="1" ht="12.75">
      <c r="A313" s="27"/>
      <c r="R313" s="43"/>
      <c r="S313" s="27"/>
      <c r="T313" s="27"/>
      <c r="U313" s="28"/>
      <c r="V313" s="28"/>
    </row>
    <row r="314" spans="1:22" s="26" customFormat="1" ht="12.75">
      <c r="A314" s="27"/>
      <c r="R314" s="43"/>
      <c r="S314" s="27"/>
      <c r="T314" s="27"/>
      <c r="U314" s="28"/>
      <c r="V314" s="28"/>
    </row>
    <row r="315" spans="1:22" s="26" customFormat="1" ht="12.75">
      <c r="A315" s="27"/>
      <c r="R315" s="43"/>
      <c r="S315" s="27"/>
      <c r="T315" s="27"/>
      <c r="U315" s="28"/>
      <c r="V315" s="28"/>
    </row>
    <row r="316" spans="1:22" s="26" customFormat="1" ht="12.75">
      <c r="A316" s="27"/>
      <c r="R316" s="43"/>
      <c r="S316" s="27"/>
      <c r="T316" s="27"/>
      <c r="U316" s="28"/>
      <c r="V316" s="28"/>
    </row>
  </sheetData>
  <sheetProtection/>
  <mergeCells count="152">
    <mergeCell ref="V191:V192"/>
    <mergeCell ref="B202:C202"/>
    <mergeCell ref="E202:F202"/>
    <mergeCell ref="B194:R194"/>
    <mergeCell ref="B196:R196"/>
    <mergeCell ref="B198:C198"/>
    <mergeCell ref="E198:F198"/>
    <mergeCell ref="B111:R111"/>
    <mergeCell ref="B200:R200"/>
    <mergeCell ref="D201:E201"/>
    <mergeCell ref="S191:S192"/>
    <mergeCell ref="T191:T192"/>
    <mergeCell ref="U191:U192"/>
    <mergeCell ref="U102:U103"/>
    <mergeCell ref="V102:V103"/>
    <mergeCell ref="B105:R105"/>
    <mergeCell ref="B107:R107"/>
    <mergeCell ref="B109:C109"/>
    <mergeCell ref="E109:F109"/>
    <mergeCell ref="C99:P99"/>
    <mergeCell ref="C100:E100"/>
    <mergeCell ref="O100:P100"/>
    <mergeCell ref="B102:R103"/>
    <mergeCell ref="S102:S103"/>
    <mergeCell ref="T102:T103"/>
    <mergeCell ref="B94:G94"/>
    <mergeCell ref="H94:R94"/>
    <mergeCell ref="B95:R95"/>
    <mergeCell ref="K96:M96"/>
    <mergeCell ref="C98:D98"/>
    <mergeCell ref="E98:J98"/>
    <mergeCell ref="C18:V19"/>
    <mergeCell ref="S61:S62"/>
    <mergeCell ref="T61:T62"/>
    <mergeCell ref="U61:U62"/>
    <mergeCell ref="B54:R54"/>
    <mergeCell ref="O59:P59"/>
    <mergeCell ref="C57:D57"/>
    <mergeCell ref="E57:J57"/>
    <mergeCell ref="C58:P58"/>
    <mergeCell ref="C59:E59"/>
    <mergeCell ref="U295:V295"/>
    <mergeCell ref="B293:K293"/>
    <mergeCell ref="V61:V62"/>
    <mergeCell ref="B294:K294"/>
    <mergeCell ref="B61:R62"/>
    <mergeCell ref="B64:R64"/>
    <mergeCell ref="B262:U262"/>
    <mergeCell ref="B264:K264"/>
    <mergeCell ref="B70:R70"/>
    <mergeCell ref="U293:V293"/>
    <mergeCell ref="B2:T2"/>
    <mergeCell ref="C4:U5"/>
    <mergeCell ref="C7:U8"/>
    <mergeCell ref="C10:U11"/>
    <mergeCell ref="H53:R53"/>
    <mergeCell ref="K55:M55"/>
    <mergeCell ref="B53:G53"/>
    <mergeCell ref="C13:U14"/>
    <mergeCell ref="C16:U16"/>
    <mergeCell ref="C21:V21"/>
    <mergeCell ref="E72:F72"/>
    <mergeCell ref="B68:C68"/>
    <mergeCell ref="E68:F68"/>
    <mergeCell ref="F75:G75"/>
    <mergeCell ref="B74:R74"/>
    <mergeCell ref="B66:R66"/>
    <mergeCell ref="B72:C72"/>
    <mergeCell ref="D71:E71"/>
    <mergeCell ref="B183:G183"/>
    <mergeCell ref="H183:R183"/>
    <mergeCell ref="B184:R184"/>
    <mergeCell ref="K185:M185"/>
    <mergeCell ref="D241:E241"/>
    <mergeCell ref="D112:E112"/>
    <mergeCell ref="B113:C113"/>
    <mergeCell ref="E113:F113"/>
    <mergeCell ref="C187:D187"/>
    <mergeCell ref="E187:J187"/>
    <mergeCell ref="C188:P188"/>
    <mergeCell ref="C189:E189"/>
    <mergeCell ref="E238:F238"/>
    <mergeCell ref="B240:R240"/>
    <mergeCell ref="O189:P189"/>
    <mergeCell ref="B191:R192"/>
    <mergeCell ref="B204:R204"/>
    <mergeCell ref="F205:G205"/>
    <mergeCell ref="B234:R234"/>
    <mergeCell ref="S231:S232"/>
    <mergeCell ref="T231:T232"/>
    <mergeCell ref="U231:U232"/>
    <mergeCell ref="V231:V232"/>
    <mergeCell ref="O229:P229"/>
    <mergeCell ref="B231:R232"/>
    <mergeCell ref="B236:R236"/>
    <mergeCell ref="B238:C238"/>
    <mergeCell ref="E242:F242"/>
    <mergeCell ref="B244:R244"/>
    <mergeCell ref="H272:P272"/>
    <mergeCell ref="B223:G223"/>
    <mergeCell ref="H223:R223"/>
    <mergeCell ref="H266:S266"/>
    <mergeCell ref="B242:C242"/>
    <mergeCell ref="F245:G245"/>
    <mergeCell ref="W295:X295"/>
    <mergeCell ref="B295:K295"/>
    <mergeCell ref="X293:Y293"/>
    <mergeCell ref="H271:S271"/>
    <mergeCell ref="B269:K269"/>
    <mergeCell ref="C227:D227"/>
    <mergeCell ref="E227:J227"/>
    <mergeCell ref="U294:V294"/>
    <mergeCell ref="H287:P287"/>
    <mergeCell ref="B284:K284"/>
    <mergeCell ref="H286:S286"/>
    <mergeCell ref="H282:P282"/>
    <mergeCell ref="H267:P267"/>
    <mergeCell ref="H276:S276"/>
    <mergeCell ref="H277:P277"/>
    <mergeCell ref="B274:K274"/>
    <mergeCell ref="H281:S281"/>
    <mergeCell ref="B279:K279"/>
    <mergeCell ref="T150:T151"/>
    <mergeCell ref="B224:R224"/>
    <mergeCell ref="K225:M225"/>
    <mergeCell ref="C228:P228"/>
    <mergeCell ref="C229:E229"/>
    <mergeCell ref="B142:G142"/>
    <mergeCell ref="H142:R142"/>
    <mergeCell ref="B143:R143"/>
    <mergeCell ref="K144:M144"/>
    <mergeCell ref="C146:D146"/>
    <mergeCell ref="B163:R163"/>
    <mergeCell ref="F164:G164"/>
    <mergeCell ref="U150:U151"/>
    <mergeCell ref="V150:V151"/>
    <mergeCell ref="B153:R153"/>
    <mergeCell ref="B155:R155"/>
    <mergeCell ref="B157:C157"/>
    <mergeCell ref="E157:F157"/>
    <mergeCell ref="B150:R151"/>
    <mergeCell ref="S150:S151"/>
    <mergeCell ref="B115:R115"/>
    <mergeCell ref="F116:G116"/>
    <mergeCell ref="B159:R159"/>
    <mergeCell ref="D160:E160"/>
    <mergeCell ref="B161:C161"/>
    <mergeCell ref="E161:F161"/>
    <mergeCell ref="C147:P147"/>
    <mergeCell ref="C148:E148"/>
    <mergeCell ref="O148:P148"/>
    <mergeCell ref="E146:J146"/>
  </mergeCells>
  <printOptions horizontalCentered="1" verticalCentered="1"/>
  <pageMargins left="0.7874015748031497" right="0" top="0.3937007874015748" bottom="0.15748031496062992" header="0.2362204724409449" footer="0.15748031496062992"/>
  <pageSetup horizontalDpi="600" verticalDpi="600" orientation="portrait" paperSize="9" scale="88" r:id="rId1"/>
  <headerFooter alignWithMargins="0">
    <oddHeader xml:space="preserve">&amp;L&amp;"Arial,Podebljano"&amp;12kašik d.o.o. Križevci </oddHeader>
    <oddFooter>&amp;C&amp;P</oddFooter>
  </headerFooter>
  <rowBreaks count="6" manualBreakCount="6">
    <brk id="50" max="21" man="1"/>
    <brk id="91" max="21" man="1"/>
    <brk id="139" max="21" man="1"/>
    <brk id="180" max="21" man="1"/>
    <brk id="220" max="21" man="1"/>
    <brk id="26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view="pageBreakPreview" zoomScale="145" zoomScaleSheetLayoutView="145" zoomScalePageLayoutView="0" workbookViewId="0" topLeftCell="A34">
      <selection activeCell="G37" sqref="G37"/>
    </sheetView>
  </sheetViews>
  <sheetFormatPr defaultColWidth="9.140625" defaultRowHeight="12.75"/>
  <cols>
    <col min="5" max="5" width="8.421875" style="0" customWidth="1"/>
    <col min="13" max="13" width="12.140625" style="0" bestFit="1" customWidth="1"/>
  </cols>
  <sheetData>
    <row r="2" spans="1:11" ht="18">
      <c r="A2" s="11"/>
      <c r="B2" s="11"/>
      <c r="C2" s="11"/>
      <c r="D2" s="11"/>
      <c r="E2" s="11"/>
      <c r="F2" s="11"/>
      <c r="G2" s="11"/>
      <c r="H2" s="13"/>
      <c r="I2" s="13"/>
      <c r="J2" s="13"/>
      <c r="K2" s="13"/>
    </row>
    <row r="3" spans="1:11" ht="18">
      <c r="A3" s="11"/>
      <c r="B3" s="11"/>
      <c r="C3" s="11"/>
      <c r="D3" s="11"/>
      <c r="E3" s="11"/>
      <c r="F3" s="11"/>
      <c r="G3" s="11"/>
      <c r="H3" s="13"/>
      <c r="I3" s="13"/>
      <c r="J3" s="13"/>
      <c r="K3" s="13"/>
    </row>
    <row r="4" spans="1:11" ht="18">
      <c r="A4" s="11"/>
      <c r="B4" s="11"/>
      <c r="C4" s="11"/>
      <c r="D4" s="11"/>
      <c r="E4" s="11"/>
      <c r="F4" s="11"/>
      <c r="G4" s="11"/>
      <c r="H4" s="13"/>
      <c r="I4" s="13"/>
      <c r="J4" s="13"/>
      <c r="K4" s="13"/>
    </row>
    <row r="5" spans="1:11" ht="18">
      <c r="A5" s="11"/>
      <c r="B5" s="11"/>
      <c r="C5" s="11"/>
      <c r="D5" s="11"/>
      <c r="E5" s="11"/>
      <c r="F5" s="11"/>
      <c r="G5" s="11"/>
      <c r="H5" s="13"/>
      <c r="I5" s="13"/>
      <c r="J5" s="13"/>
      <c r="K5" s="13"/>
    </row>
    <row r="6" spans="1:11" ht="18">
      <c r="A6" s="11"/>
      <c r="B6" s="11"/>
      <c r="C6" s="11"/>
      <c r="D6" s="11"/>
      <c r="E6" s="11"/>
      <c r="F6" s="11"/>
      <c r="G6" s="11"/>
      <c r="H6" s="13"/>
      <c r="I6" s="13"/>
      <c r="J6" s="13"/>
      <c r="K6" s="13"/>
    </row>
    <row r="7" spans="1:11" ht="18">
      <c r="A7" s="11"/>
      <c r="B7" s="11"/>
      <c r="C7" s="11"/>
      <c r="D7" s="11"/>
      <c r="E7" s="11"/>
      <c r="F7" s="11"/>
      <c r="G7" s="11"/>
      <c r="H7" s="13"/>
      <c r="I7" s="13"/>
      <c r="J7" s="13"/>
      <c r="K7" s="13"/>
    </row>
    <row r="8" spans="1:11" ht="18">
      <c r="A8" s="11"/>
      <c r="B8" s="11"/>
      <c r="C8" s="11"/>
      <c r="D8" s="11"/>
      <c r="E8" s="11"/>
      <c r="F8" s="11"/>
      <c r="G8" s="11"/>
      <c r="H8" s="13"/>
      <c r="I8" s="13"/>
      <c r="J8" s="13"/>
      <c r="K8" s="13"/>
    </row>
    <row r="9" spans="1:11" ht="18">
      <c r="A9" s="11"/>
      <c r="B9" s="11"/>
      <c r="C9" s="11"/>
      <c r="D9" s="11"/>
      <c r="E9" s="11"/>
      <c r="F9" s="11"/>
      <c r="G9" s="11"/>
      <c r="H9" s="13"/>
      <c r="I9" s="13"/>
      <c r="J9" s="13"/>
      <c r="K9" s="13"/>
    </row>
    <row r="10" spans="1:11" ht="18">
      <c r="A10" s="11"/>
      <c r="B10" s="11"/>
      <c r="C10" s="11"/>
      <c r="D10" s="245" t="s">
        <v>47</v>
      </c>
      <c r="E10" s="245"/>
      <c r="F10" s="245"/>
      <c r="G10" s="10"/>
      <c r="H10" s="247" t="s">
        <v>48</v>
      </c>
      <c r="I10" s="247"/>
      <c r="J10" s="247"/>
      <c r="K10" s="247"/>
    </row>
    <row r="11" spans="1:11" ht="18">
      <c r="A11" s="11"/>
      <c r="B11" s="11"/>
      <c r="C11" s="11"/>
      <c r="D11" s="6"/>
      <c r="E11" s="6"/>
      <c r="F11" s="6"/>
      <c r="G11" s="10"/>
      <c r="H11" s="248" t="s">
        <v>49</v>
      </c>
      <c r="I11" s="248"/>
      <c r="J11" s="248"/>
      <c r="K11" s="248"/>
    </row>
    <row r="12" spans="1:11" ht="7.5" customHeight="1">
      <c r="A12" s="11"/>
      <c r="B12" s="11"/>
      <c r="C12" s="11"/>
      <c r="D12" s="6"/>
      <c r="E12" s="6"/>
      <c r="F12" s="6"/>
      <c r="G12" s="10"/>
      <c r="H12" s="4"/>
      <c r="I12" s="5"/>
      <c r="J12" s="5"/>
      <c r="K12" s="5"/>
    </row>
    <row r="13" spans="1:11" ht="18">
      <c r="A13" s="11"/>
      <c r="B13" s="11"/>
      <c r="C13" s="11"/>
      <c r="D13" s="245" t="s">
        <v>50</v>
      </c>
      <c r="E13" s="245"/>
      <c r="F13" s="245"/>
      <c r="G13" s="9"/>
      <c r="H13" s="246" t="s">
        <v>51</v>
      </c>
      <c r="I13" s="246"/>
      <c r="J13" s="246"/>
      <c r="K13" s="246"/>
    </row>
    <row r="14" spans="1:11" ht="18">
      <c r="A14" s="11"/>
      <c r="B14" s="11"/>
      <c r="C14" s="11"/>
      <c r="D14" s="6"/>
      <c r="E14" s="6"/>
      <c r="F14" s="6"/>
      <c r="G14" s="10"/>
      <c r="H14" s="246" t="s">
        <v>52</v>
      </c>
      <c r="I14" s="246"/>
      <c r="J14" s="246"/>
      <c r="K14" s="246"/>
    </row>
    <row r="15" spans="1:13" ht="24" customHeight="1">
      <c r="A15" s="11"/>
      <c r="B15" s="11"/>
      <c r="C15" s="11"/>
      <c r="D15" s="15"/>
      <c r="E15" s="16" t="s">
        <v>63</v>
      </c>
      <c r="F15" s="241" t="s">
        <v>73</v>
      </c>
      <c r="G15" s="242"/>
      <c r="H15" s="242"/>
      <c r="I15" s="243"/>
      <c r="J15" s="235" t="s">
        <v>69</v>
      </c>
      <c r="K15" s="236"/>
      <c r="M15" s="17"/>
    </row>
    <row r="16" spans="1:13" ht="24" customHeight="1">
      <c r="A16" s="11"/>
      <c r="B16" s="11"/>
      <c r="C16" s="11"/>
      <c r="D16" s="15"/>
      <c r="E16" s="16" t="s">
        <v>64</v>
      </c>
      <c r="F16" s="241" t="s">
        <v>73</v>
      </c>
      <c r="G16" s="242"/>
      <c r="H16" s="242"/>
      <c r="I16" s="243"/>
      <c r="J16" s="235" t="s">
        <v>89</v>
      </c>
      <c r="K16" s="236"/>
      <c r="M16" s="17"/>
    </row>
    <row r="17" spans="1:13" ht="24" customHeight="1">
      <c r="A17" s="11"/>
      <c r="B17" s="11"/>
      <c r="C17" s="11"/>
      <c r="D17" s="15"/>
      <c r="E17" s="16" t="s">
        <v>65</v>
      </c>
      <c r="F17" s="241" t="s">
        <v>46</v>
      </c>
      <c r="G17" s="242"/>
      <c r="H17" s="242"/>
      <c r="I17" s="243"/>
      <c r="J17" s="235" t="s">
        <v>91</v>
      </c>
      <c r="K17" s="236"/>
      <c r="M17" s="17"/>
    </row>
    <row r="18" spans="1:13" ht="24" customHeight="1">
      <c r="A18" s="11"/>
      <c r="B18" s="11"/>
      <c r="C18" s="11"/>
      <c r="D18" s="15"/>
      <c r="E18" s="16" t="s">
        <v>74</v>
      </c>
      <c r="F18" s="241" t="s">
        <v>80</v>
      </c>
      <c r="G18" s="242"/>
      <c r="H18" s="242"/>
      <c r="I18" s="243"/>
      <c r="J18" s="235" t="s">
        <v>81</v>
      </c>
      <c r="K18" s="236"/>
      <c r="M18" s="17"/>
    </row>
    <row r="19" spans="1:13" ht="24" customHeight="1">
      <c r="A19" s="11"/>
      <c r="B19" s="11"/>
      <c r="C19" s="11"/>
      <c r="D19" s="15"/>
      <c r="E19" s="16" t="s">
        <v>75</v>
      </c>
      <c r="F19" s="241" t="s">
        <v>90</v>
      </c>
      <c r="G19" s="242"/>
      <c r="H19" s="242"/>
      <c r="I19" s="243"/>
      <c r="J19" s="235" t="s">
        <v>92</v>
      </c>
      <c r="K19" s="236"/>
      <c r="M19" s="17"/>
    </row>
    <row r="20" spans="1:13" ht="22.5" customHeight="1">
      <c r="A20" s="11"/>
      <c r="B20" s="11"/>
      <c r="C20" s="11"/>
      <c r="D20" s="15"/>
      <c r="E20" s="16" t="s">
        <v>76</v>
      </c>
      <c r="F20" s="241" t="s">
        <v>80</v>
      </c>
      <c r="G20" s="242"/>
      <c r="H20" s="242"/>
      <c r="I20" s="243"/>
      <c r="J20" s="235" t="s">
        <v>93</v>
      </c>
      <c r="K20" s="236"/>
      <c r="M20" s="22"/>
    </row>
    <row r="21" spans="1:11" ht="8.25" customHeight="1">
      <c r="A21" s="11"/>
      <c r="B21" s="11"/>
      <c r="C21" s="11"/>
      <c r="D21" s="6"/>
      <c r="E21" s="6"/>
      <c r="F21" s="6"/>
      <c r="G21" s="12"/>
      <c r="H21" s="4"/>
      <c r="I21" s="5"/>
      <c r="J21" s="5"/>
      <c r="K21" s="5"/>
    </row>
    <row r="22" spans="1:11" ht="8.25" customHeight="1">
      <c r="A22" s="11"/>
      <c r="B22" s="11"/>
      <c r="C22" s="11"/>
      <c r="D22" s="6"/>
      <c r="E22" s="6"/>
      <c r="F22" s="6"/>
      <c r="G22" s="12"/>
      <c r="H22" s="4"/>
      <c r="I22" s="5"/>
      <c r="J22" s="5"/>
      <c r="K22" s="5"/>
    </row>
    <row r="23" spans="1:11" ht="18">
      <c r="A23" s="11"/>
      <c r="B23" s="11"/>
      <c r="C23" s="11"/>
      <c r="D23" s="245" t="s">
        <v>53</v>
      </c>
      <c r="E23" s="245"/>
      <c r="F23" s="245"/>
      <c r="G23" s="12"/>
      <c r="H23" s="18" t="s">
        <v>54</v>
      </c>
      <c r="I23" s="19"/>
      <c r="J23" s="19"/>
      <c r="K23" s="20"/>
    </row>
    <row r="24" spans="1:11" ht="18">
      <c r="A24" s="11"/>
      <c r="B24" s="11"/>
      <c r="C24" s="11"/>
      <c r="D24" s="8"/>
      <c r="E24" s="8"/>
      <c r="F24" s="8"/>
      <c r="G24" s="12"/>
      <c r="H24" s="250" t="s">
        <v>66</v>
      </c>
      <c r="I24" s="251"/>
      <c r="J24" s="251"/>
      <c r="K24" s="252"/>
    </row>
    <row r="25" spans="1:11" ht="18.75" thickBot="1">
      <c r="A25" s="11"/>
      <c r="B25" s="11"/>
      <c r="C25" s="11"/>
      <c r="D25" s="8"/>
      <c r="E25" s="8"/>
      <c r="F25" s="8"/>
      <c r="G25" s="12"/>
      <c r="H25" s="238" t="s">
        <v>55</v>
      </c>
      <c r="I25" s="239"/>
      <c r="J25" s="239"/>
      <c r="K25" s="240"/>
    </row>
    <row r="26" spans="1:11" ht="8.25" customHeight="1">
      <c r="A26" s="11"/>
      <c r="B26" s="11"/>
      <c r="C26" s="11"/>
      <c r="D26" s="6"/>
      <c r="E26" s="6"/>
      <c r="F26" s="6"/>
      <c r="G26" s="12"/>
      <c r="H26" s="14"/>
      <c r="I26" s="14"/>
      <c r="J26" s="14"/>
      <c r="K26" s="7"/>
    </row>
    <row r="27" spans="1:11" ht="18">
      <c r="A27" s="11"/>
      <c r="B27" s="11"/>
      <c r="C27" s="11"/>
      <c r="D27" s="245" t="s">
        <v>56</v>
      </c>
      <c r="E27" s="245"/>
      <c r="F27" s="245"/>
      <c r="G27" s="12"/>
      <c r="H27" s="249" t="s">
        <v>57</v>
      </c>
      <c r="I27" s="249"/>
      <c r="J27" s="249"/>
      <c r="K27" s="249"/>
    </row>
    <row r="28" spans="1:11" ht="18">
      <c r="A28" s="11"/>
      <c r="B28" s="11"/>
      <c r="C28" s="11"/>
      <c r="D28" s="237"/>
      <c r="E28" s="237"/>
      <c r="F28" s="237"/>
      <c r="G28" s="12"/>
      <c r="H28" s="244" t="s">
        <v>58</v>
      </c>
      <c r="I28" s="244"/>
      <c r="J28" s="244"/>
      <c r="K28" s="5"/>
    </row>
    <row r="29" spans="1:11" ht="18">
      <c r="A29" s="11"/>
      <c r="B29" s="11"/>
      <c r="C29" s="11"/>
      <c r="D29" s="245" t="s">
        <v>59</v>
      </c>
      <c r="E29" s="245"/>
      <c r="F29" s="245"/>
      <c r="G29" s="11"/>
      <c r="H29" s="4" t="s">
        <v>83</v>
      </c>
      <c r="I29" s="5"/>
      <c r="J29" s="13"/>
      <c r="K29" s="13"/>
    </row>
    <row r="30" spans="1:11" ht="18">
      <c r="A30" s="11"/>
      <c r="B30" s="11"/>
      <c r="C30" s="11"/>
      <c r="D30" s="245" t="s">
        <v>60</v>
      </c>
      <c r="E30" s="245"/>
      <c r="F30" s="245"/>
      <c r="G30" s="11"/>
      <c r="H30" s="4" t="s">
        <v>84</v>
      </c>
      <c r="I30" s="5"/>
      <c r="J30" s="13"/>
      <c r="K30" s="13"/>
    </row>
    <row r="31" spans="1:11" ht="18">
      <c r="A31" s="11"/>
      <c r="B31" s="11"/>
      <c r="C31" s="11"/>
      <c r="D31" s="245" t="s">
        <v>61</v>
      </c>
      <c r="E31" s="245"/>
      <c r="F31" s="245"/>
      <c r="G31" s="11"/>
      <c r="H31" s="253" t="s">
        <v>62</v>
      </c>
      <c r="I31" s="253"/>
      <c r="J31" s="253"/>
      <c r="K31" s="13"/>
    </row>
    <row r="32" spans="1:11" ht="18">
      <c r="A32" s="11"/>
      <c r="B32" s="11"/>
      <c r="C32" s="11"/>
      <c r="D32" s="11"/>
      <c r="E32" s="11"/>
      <c r="F32" s="11"/>
      <c r="G32" s="11"/>
      <c r="H32" s="244" t="s">
        <v>58</v>
      </c>
      <c r="I32" s="244"/>
      <c r="J32" s="244"/>
      <c r="K32" s="13"/>
    </row>
    <row r="33" spans="1:11" ht="18">
      <c r="A33" s="11"/>
      <c r="B33" s="11"/>
      <c r="C33" s="11"/>
      <c r="D33" s="11"/>
      <c r="E33" s="11"/>
      <c r="F33" s="11"/>
      <c r="G33" s="11"/>
      <c r="H33" s="13"/>
      <c r="I33" s="13"/>
      <c r="J33" s="13"/>
      <c r="K33" s="13"/>
    </row>
    <row r="35" ht="18">
      <c r="E35" s="21"/>
    </row>
  </sheetData>
  <sheetProtection/>
  <mergeCells count="30">
    <mergeCell ref="H13:K13"/>
    <mergeCell ref="H32:J32"/>
    <mergeCell ref="J20:K20"/>
    <mergeCell ref="H10:K10"/>
    <mergeCell ref="H11:K11"/>
    <mergeCell ref="H14:K14"/>
    <mergeCell ref="H27:K27"/>
    <mergeCell ref="H24:K24"/>
    <mergeCell ref="H31:J31"/>
    <mergeCell ref="J19:K19"/>
    <mergeCell ref="D29:F29"/>
    <mergeCell ref="D10:F10"/>
    <mergeCell ref="D13:F13"/>
    <mergeCell ref="D23:F23"/>
    <mergeCell ref="D27:F27"/>
    <mergeCell ref="D31:F31"/>
    <mergeCell ref="D30:F30"/>
    <mergeCell ref="F15:I15"/>
    <mergeCell ref="F16:I16"/>
    <mergeCell ref="F17:I17"/>
    <mergeCell ref="J15:K15"/>
    <mergeCell ref="J16:K16"/>
    <mergeCell ref="J17:K17"/>
    <mergeCell ref="D28:F28"/>
    <mergeCell ref="H25:K25"/>
    <mergeCell ref="F18:I18"/>
    <mergeCell ref="J18:K18"/>
    <mergeCell ref="F19:I19"/>
    <mergeCell ref="H28:J28"/>
    <mergeCell ref="F20:I20"/>
  </mergeCells>
  <printOptions/>
  <pageMargins left="0.25" right="0.25" top="0.75" bottom="0.75" header="0.3" footer="0.3"/>
  <pageSetup horizontalDpi="600" verticalDpi="600" orientation="portrait" paperSize="9" scale="73" r:id="rId3"/>
  <legacyDrawing r:id="rId2"/>
  <oleObjects>
    <oleObject progId="" shapeId="693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ŽUC-KRIŽEVCI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Andreja Bogdan</cp:lastModifiedBy>
  <cp:lastPrinted>2020-03-03T08:03:25Z</cp:lastPrinted>
  <dcterms:created xsi:type="dcterms:W3CDTF">2005-06-08T05:46:14Z</dcterms:created>
  <dcterms:modified xsi:type="dcterms:W3CDTF">2020-10-05T11:41:06Z</dcterms:modified>
  <cp:category/>
  <cp:version/>
  <cp:contentType/>
  <cp:contentStatus/>
</cp:coreProperties>
</file>