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TROŠKOVNIK 1 " sheetId="1" r:id="rId1"/>
    <sheet name="Naslovnica" sheetId="2" r:id="rId2"/>
  </sheets>
  <definedNames>
    <definedName name="_xlnm.Print_Area" localSheetId="1">'Naslovnica'!$A$1:$M$42</definedName>
    <definedName name="_xlnm.Print_Area" localSheetId="0">'TROŠKOVNIK 1 '!$A$1:$V$371</definedName>
  </definedNames>
  <calcPr fullCalcOnLoad="1"/>
</workbook>
</file>

<file path=xl/sharedStrings.xml><?xml version="1.0" encoding="utf-8"?>
<sst xmlns="http://schemas.openxmlformats.org/spreadsheetml/2006/main" count="389" uniqueCount="105">
  <si>
    <t xml:space="preserve">DUŽINA (m): </t>
  </si>
  <si>
    <t xml:space="preserve">ŠIRINA ASFALTA (m): </t>
  </si>
  <si>
    <t>OPIS RADA</t>
  </si>
  <si>
    <t>J.M.</t>
  </si>
  <si>
    <t>KOLIČINA</t>
  </si>
  <si>
    <t>BROJ</t>
  </si>
  <si>
    <t>1. IZRADA PODLOGE</t>
  </si>
  <si>
    <t>1.1.</t>
  </si>
  <si>
    <t>1.2.</t>
  </si>
  <si>
    <t>2.1.</t>
  </si>
  <si>
    <t>3.1.</t>
  </si>
  <si>
    <t>1. IZRADA PODLOGE:</t>
  </si>
  <si>
    <t>UKUPNO:</t>
  </si>
  <si>
    <t>x</t>
  </si>
  <si>
    <t>(</t>
  </si>
  <si>
    <t>+</t>
  </si>
  <si>
    <t>m )</t>
  </si>
  <si>
    <t>)</t>
  </si>
  <si>
    <t>2. ASFALTERSKI RADOVI</t>
  </si>
  <si>
    <t>REDNI</t>
  </si>
  <si>
    <t>DIONICA:</t>
  </si>
  <si>
    <r>
      <t>m</t>
    </r>
    <r>
      <rPr>
        <vertAlign val="superscript"/>
        <sz val="10"/>
        <rFont val="Arial"/>
        <family val="2"/>
      </rPr>
      <t>3</t>
    </r>
  </si>
  <si>
    <t>CESTA:</t>
  </si>
  <si>
    <t>REKAPITULACIJA:</t>
  </si>
  <si>
    <t>2. ASFALTERSKI RADOVI:</t>
  </si>
  <si>
    <t>JEDINIČNA CIJENA</t>
  </si>
  <si>
    <t>VRIJEDNOST RADA</t>
  </si>
  <si>
    <t xml:space="preserve">  </t>
  </si>
  <si>
    <t>OPĆENITO</t>
  </si>
  <si>
    <t xml:space="preserve"> - Istima se ne utječe na širinu postojeće trase, niveletu, infrastrukturu, a zahvat se odvija u postojećem koridoru postojeće prometnice.</t>
  </si>
  <si>
    <t>nerazvrstana</t>
  </si>
  <si>
    <t xml:space="preserve"> - Postojeća prometna signalizacije ostaje prema postojećem, te nije predmet ovog troškovnika.</t>
  </si>
  <si>
    <t xml:space="preserve"> - Projekat regulacije prometa ze vrijeme izvođenja radova i elaborat zaštite na radu dužan je osigurati Izvoditelja radova, te na iste ishoditi suglasnost nadležnih službi.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</si>
  <si>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</si>
  <si>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</si>
  <si>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SVEUKUPNA  REKAPITULACIJA :</t>
  </si>
  <si>
    <r>
      <t>Strojno izravnanje i profiliranje postojećeg kolnika i bankina grejderom.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</si>
  <si>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r>
      <t>Nabava, doprema i ugradnja kvalitetnog kamenog materijala za izradu tamponskog sloja  debljine 30 cm u zbijenom stanju. Sabijanje istog do postizanja modula stišljivosti Ms=80 MN/m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mjereno kružnom pločom Ф30 cm. Rezultate mjerenja dostaviti investitoru.                                                                                    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kamenog materijala u rasutom stanju.</t>
    </r>
  </si>
  <si>
    <r>
      <t>Dobava, prijevoz i strojna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</si>
  <si>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PDV: 25%</t>
  </si>
  <si>
    <t>SVEUKUPNO: kN</t>
  </si>
  <si>
    <t>PDV 25%</t>
  </si>
  <si>
    <t xml:space="preserve"> - Svi radovi obuhvaćeni izvedbenim troškovnikom odnose se na modernizaciju postojećih cesta i njenih postojećih elemenata, tj. odnosi se na radove izvanrednog održavanja.</t>
  </si>
  <si>
    <t>TROŠKOVNIK RADOVA NA MODERNIZACIJI POSTOJEĆE CESTE</t>
  </si>
  <si>
    <t xml:space="preserve"> - Stavka 3.2. odnosi se na sanaciju cestovnih jaraka prema opisu, ili uređenje nasipa i pokosa.</t>
  </si>
  <si>
    <r>
      <t>Sanacija postojećih bankina kamenim materijalom sa prosječno  0,04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/m' bankine. Rad obuhvaća nabavu i dovoz miješanog kamenog materijala, te razastiranje, profiliranje i zbijanje materijala. 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miješanog kamenog materijala.</t>
    </r>
  </si>
  <si>
    <t>Gornja Rijeka</t>
  </si>
  <si>
    <t>INVESTITOR:</t>
  </si>
  <si>
    <t>OPĆINA GORNJA RIJEKA</t>
  </si>
  <si>
    <t xml:space="preserve">Trg Sidonije Rubido Erdody 3,Gornja Rijeka </t>
  </si>
  <si>
    <t>GRAĐEVINE:</t>
  </si>
  <si>
    <t>POSTOJEĆE</t>
  </si>
  <si>
    <t xml:space="preserve">NERAZVRSTANE CESTE </t>
  </si>
  <si>
    <t>PROJEKAT:</t>
  </si>
  <si>
    <t xml:space="preserve">TROŠKOVNIK RADOVA NA </t>
  </si>
  <si>
    <t xml:space="preserve">NERAZVRSTANIH  CESTA </t>
  </si>
  <si>
    <t>IZRADIO:</t>
  </si>
  <si>
    <t>MARKO KAŠIK</t>
  </si>
  <si>
    <t>dipl. ing. građ.</t>
  </si>
  <si>
    <t>KRIŽEVCI:</t>
  </si>
  <si>
    <t>BROJ:</t>
  </si>
  <si>
    <t>DIREKTOR:</t>
  </si>
  <si>
    <t>MARKO  KAŠIK</t>
  </si>
  <si>
    <t>1</t>
  </si>
  <si>
    <t>2</t>
  </si>
  <si>
    <t>3</t>
  </si>
  <si>
    <r>
      <t>MODERNIZACIJI</t>
    </r>
    <r>
      <rPr>
        <b/>
        <u val="single"/>
        <sz val="11"/>
        <rFont val="Arial"/>
        <family val="2"/>
      </rPr>
      <t xml:space="preserve"> POSTOJEĆIH </t>
    </r>
  </si>
  <si>
    <t>3. RADOVI NA BANKINI</t>
  </si>
  <si>
    <t>3. RADOVI NA BANKINI:</t>
  </si>
  <si>
    <t xml:space="preserve"> - Ostalo prema važećim zakonima i propisima.</t>
  </si>
  <si>
    <t xml:space="preserve"> - Sve sanacije propusta izvode se od bet.cjevi fi300-400 mm, duljine 4-5m, ukoliko nije drugačije naznačeno.</t>
  </si>
  <si>
    <r>
      <t>Dobava, prijevoz i ručna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</si>
  <si>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Nemčevec</t>
  </si>
  <si>
    <t>Kostanjevec Riječki</t>
  </si>
  <si>
    <t>Kčbr. dio 1930, dio 1894/1, dio 1894/2, dio 1894/6 ko Gornja Rijeka</t>
  </si>
  <si>
    <t>02/22</t>
  </si>
  <si>
    <t>17/22</t>
  </si>
  <si>
    <r>
      <t>Skidanje dotrajalog sloja asfalta. 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kolnika.</t>
    </r>
  </si>
  <si>
    <t>Kčbr. dio 2753, dio 2752, dio 2763, dio 2765, dio 2766 ko Lukačevec</t>
  </si>
  <si>
    <t>Kčbr. dio 132, dio 133, dio 136, dio 137, dio 140, dio 141, dio 142, dio 147/1,, ko Gornja Rijeka</t>
  </si>
  <si>
    <t>1.3.</t>
  </si>
  <si>
    <t>Strojno skidanje humusa debljine 30 cm.                                     Obračun po m3 ugrađenog kamenog materijala u rasutom stanju.</t>
  </si>
  <si>
    <r>
      <t>m</t>
    </r>
    <r>
      <rPr>
        <sz val="10"/>
        <rFont val="Calibri"/>
        <family val="2"/>
      </rPr>
      <t>ᶟ</t>
    </r>
  </si>
  <si>
    <t>NC - 142</t>
  </si>
  <si>
    <t>NC - 144</t>
  </si>
  <si>
    <t>NC - 143</t>
  </si>
  <si>
    <t>Kolarec</t>
  </si>
  <si>
    <t>NC 107</t>
  </si>
  <si>
    <t>kčbr: 1075/18, 4474, 1098; ko Pofuki</t>
  </si>
  <si>
    <r>
      <t>Strojno izravnanje i profiliranje postojećeg kolnika i bankina grejderom.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</si>
  <si>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r>
      <t>m</t>
    </r>
    <r>
      <rPr>
        <vertAlign val="superscript"/>
        <sz val="10"/>
        <rFont val="Arial"/>
        <family val="2"/>
      </rPr>
      <t>2</t>
    </r>
  </si>
  <si>
    <r>
      <t>Nabava, doprema i ugradnja kvalitetnog kamenog materijala za izradu tamponskog sloja  debljine 30 cm u zbijenom stanju. Sabijanje istog do postizanja modula stišljivosti Ms=80 MN/m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mjereno kružnom pločom Ф30 cm. Rezultate mjerenja dostaviti investitoru.                                                                                    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kamenog materijala u rasutom stanju.</t>
    </r>
  </si>
  <si>
    <r>
      <t>Dobava, prijevoz i ručna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</si>
  <si>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r>
      <t>Sanacija postojećih bankina kamenim materijalom sa prosječno  0,04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/m' bankine. Rad obuhvaća nabavu i dovoz miješanog kamenog materijala, te razastiranje, profiliranje i zbijanje materijala. 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miješanog kamenog materijala.</t>
    </r>
  </si>
  <si>
    <t>Dropkovec</t>
  </si>
  <si>
    <t>NC 85</t>
  </si>
  <si>
    <t>kčbr: 1712, 1753, 2365, 3684, 2365/1, 2365/2, 2366/11; ko Štrigovec</t>
  </si>
  <si>
    <r>
      <t>Dobava, prijevoz i strojna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</si>
  <si>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NC 81</t>
  </si>
  <si>
    <t>kčbr: 595, 3674, 3675, 633; ko Štrigovec</t>
  </si>
  <si>
    <t>UKUPNO 1-6 kN</t>
  </si>
  <si>
    <t>SVEUKUPNO 1-6 kN</t>
  </si>
  <si>
    <t>dio Kčbr. 3703 ko Lukačevec</t>
  </si>
  <si>
    <t>Kčbr. 3223 ko Gornja Rijeka</t>
  </si>
  <si>
    <t>dio Kčbr. 3224 ko Gornja Rijeka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</si>
</sst>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0.0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2"/>
      <color indexed="1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1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7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174" fontId="13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174" fontId="0" fillId="0" borderId="30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top"/>
    </xf>
    <xf numFmtId="3" fontId="0" fillId="0" borderId="42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3" fontId="0" fillId="0" borderId="3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43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/>
    </xf>
    <xf numFmtId="0" fontId="3" fillId="0" borderId="42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3" fillId="0" borderId="22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46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" fontId="11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center"/>
    </xf>
    <xf numFmtId="4" fontId="0" fillId="0" borderId="34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3" fontId="0" fillId="0" borderId="36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74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3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38" xfId="0" applyFont="1" applyBorder="1" applyAlignment="1">
      <alignment horizontal="center" vertical="top"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 wrapText="1"/>
    </xf>
    <xf numFmtId="2" fontId="13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174" fontId="1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37" xfId="0" applyFont="1" applyBorder="1" applyAlignment="1">
      <alignment/>
    </xf>
    <xf numFmtId="174" fontId="0" fillId="0" borderId="30" xfId="0" applyNumberFormat="1" applyFont="1" applyBorder="1" applyAlignment="1">
      <alignment horizontal="left" vertical="top" wrapText="1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 wrapText="1"/>
    </xf>
    <xf numFmtId="17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9" xfId="0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3" fontId="0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0" fillId="0" borderId="28" xfId="0" applyFont="1" applyBorder="1" applyAlignment="1">
      <alignment horizontal="center" vertical="top"/>
    </xf>
    <xf numFmtId="3" fontId="0" fillId="0" borderId="42" xfId="0" applyNumberFormat="1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vertical="top" wrapText="1"/>
    </xf>
    <xf numFmtId="3" fontId="0" fillId="0" borderId="3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/>
    </xf>
    <xf numFmtId="4" fontId="1" fillId="0" borderId="44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2" fillId="0" borderId="22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43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0" fillId="0" borderId="46" xfId="0" applyFont="1" applyBorder="1" applyAlignment="1">
      <alignment wrapTex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4" fontId="1" fillId="0" borderId="22" xfId="0" applyNumberFormat="1" applyFont="1" applyFill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0" borderId="43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7" fillId="0" borderId="43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42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48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48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17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2" xfId="0" applyFont="1" applyBorder="1" applyAlignment="1">
      <alignment vertical="top"/>
    </xf>
    <xf numFmtId="0" fontId="0" fillId="0" borderId="30" xfId="0" applyBorder="1" applyAlignment="1">
      <alignment vertical="top"/>
    </xf>
    <xf numFmtId="4" fontId="0" fillId="0" borderId="30" xfId="0" applyNumberFormat="1" applyFont="1" applyBorder="1" applyAlignment="1">
      <alignment horizontal="left" vertical="top" wrapText="1"/>
    </xf>
    <xf numFmtId="4" fontId="0" fillId="0" borderId="30" xfId="0" applyNumberFormat="1" applyBorder="1" applyAlignment="1">
      <alignment wrapText="1"/>
    </xf>
    <xf numFmtId="0" fontId="0" fillId="0" borderId="34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2" fontId="0" fillId="0" borderId="30" xfId="0" applyNumberFormat="1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" fontId="1" fillId="0" borderId="5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4" fontId="1" fillId="0" borderId="51" xfId="0" applyNumberFormat="1" applyFont="1" applyBorder="1" applyAlignment="1">
      <alignment horizontal="center" vertical="center" wrapText="1" shrinkToFit="1"/>
    </xf>
    <xf numFmtId="0" fontId="1" fillId="0" borderId="40" xfId="0" applyFont="1" applyBorder="1" applyAlignment="1">
      <alignment horizontal="center" vertical="center" wrapText="1" shrinkToFit="1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" fontId="0" fillId="0" borderId="30" xfId="0" applyNumberFormat="1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74" fontId="3" fillId="0" borderId="25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6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8" xfId="0" applyFont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6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4" fontId="1" fillId="0" borderId="51" xfId="0" applyNumberFormat="1" applyFont="1" applyFill="1" applyBorder="1" applyAlignment="1">
      <alignment horizontal="center" vertical="center" wrapText="1" shrinkToFit="1"/>
    </xf>
    <xf numFmtId="0" fontId="1" fillId="0" borderId="40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42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left" vertical="top" wrapText="1"/>
    </xf>
    <xf numFmtId="4" fontId="0" fillId="0" borderId="30" xfId="0" applyNumberForma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" fontId="1" fillId="0" borderId="5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174" fontId="3" fillId="0" borderId="25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34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30" xfId="0" applyNumberFormat="1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42" xfId="0" applyNumberFormat="1" applyFont="1" applyFill="1" applyBorder="1" applyAlignment="1">
      <alignment vertical="top"/>
    </xf>
    <xf numFmtId="0" fontId="0" fillId="0" borderId="30" xfId="0" applyFill="1" applyBorder="1" applyAlignment="1">
      <alignment vertical="top"/>
    </xf>
    <xf numFmtId="17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12" fillId="0" borderId="17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 wrapText="1"/>
    </xf>
    <xf numFmtId="0" fontId="0" fillId="0" borderId="58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49" fontId="14" fillId="0" borderId="43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14" fillId="0" borderId="43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49" fontId="14" fillId="0" borderId="44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2" fillId="0" borderId="62" xfId="0" applyNumberFormat="1" applyFont="1" applyBorder="1" applyAlignment="1">
      <alignment horizontal="left" wrapText="1"/>
    </xf>
    <xf numFmtId="0" fontId="12" fillId="0" borderId="26" xfId="0" applyNumberFormat="1" applyFont="1" applyBorder="1" applyAlignment="1">
      <alignment horizontal="left" wrapText="1"/>
    </xf>
    <xf numFmtId="0" fontId="12" fillId="0" borderId="63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stotak 2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2"/>
  <sheetViews>
    <sheetView tabSelected="1" view="pageBreakPreview" zoomScale="120" zoomScaleNormal="120" zoomScaleSheetLayoutView="120" workbookViewId="0" topLeftCell="A346">
      <selection activeCell="T367" sqref="T367"/>
    </sheetView>
  </sheetViews>
  <sheetFormatPr defaultColWidth="9.140625" defaultRowHeight="12.75"/>
  <cols>
    <col min="1" max="1" width="4.57421875" style="1" customWidth="1"/>
    <col min="2" max="2" width="8.421875" style="0" customWidth="1"/>
    <col min="3" max="3" width="3.57421875" style="0" customWidth="1"/>
    <col min="4" max="4" width="2.57421875" style="0" customWidth="1"/>
    <col min="5" max="5" width="5.140625" style="0" customWidth="1"/>
    <col min="6" max="6" width="4.28125" style="0" customWidth="1"/>
    <col min="7" max="7" width="3.421875" style="0" customWidth="1"/>
    <col min="8" max="8" width="1.8515625" style="0" customWidth="1"/>
    <col min="9" max="9" width="1.28515625" style="0" customWidth="1"/>
    <col min="10" max="10" width="2.140625" style="0" customWidth="1"/>
    <col min="11" max="11" width="2.00390625" style="0" customWidth="1"/>
    <col min="12" max="12" width="4.421875" style="0" customWidth="1"/>
    <col min="13" max="13" width="1.7109375" style="0" customWidth="1"/>
    <col min="14" max="14" width="3.28125" style="0" customWidth="1"/>
    <col min="15" max="15" width="1.8515625" style="0" customWidth="1"/>
    <col min="16" max="16" width="5.140625" style="0" customWidth="1"/>
    <col min="17" max="17" width="3.28125" style="0" customWidth="1"/>
    <col min="18" max="18" width="3.00390625" style="2" customWidth="1"/>
    <col min="19" max="19" width="4.140625" style="1" customWidth="1"/>
    <col min="20" max="20" width="8.421875" style="1" customWidth="1"/>
    <col min="21" max="21" width="7.28125" style="3" customWidth="1"/>
    <col min="22" max="22" width="14.140625" style="3" customWidth="1"/>
    <col min="23" max="23" width="10.57421875" style="0" bestFit="1" customWidth="1"/>
    <col min="24" max="25" width="9.00390625" style="0" customWidth="1"/>
    <col min="26" max="26" width="10.00390625" style="0" customWidth="1"/>
  </cols>
  <sheetData>
    <row r="1" ht="16.5" customHeight="1"/>
    <row r="2" spans="1:22" s="25" customFormat="1" ht="21.75" customHeight="1">
      <c r="A2" s="26"/>
      <c r="B2" s="405" t="s">
        <v>28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27"/>
      <c r="V2" s="27"/>
    </row>
    <row r="3" spans="1:22" s="25" customFormat="1" ht="16.5" customHeight="1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7"/>
      <c r="V3" s="27"/>
    </row>
    <row r="4" spans="3:22" s="22" customFormat="1" ht="24" customHeight="1">
      <c r="C4" s="406" t="s">
        <v>42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24"/>
    </row>
    <row r="5" spans="3:22" s="22" customFormat="1" ht="16.5" customHeight="1"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24"/>
    </row>
    <row r="6" spans="3:22" s="22" customFormat="1" ht="16.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</row>
    <row r="7" spans="3:22" s="22" customFormat="1" ht="16.5" customHeight="1">
      <c r="C7" s="407" t="s">
        <v>29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24"/>
    </row>
    <row r="8" spans="3:22" s="22" customFormat="1" ht="16.5" customHeight="1"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24"/>
    </row>
    <row r="9" spans="3:22" s="22" customFormat="1" ht="16.5" customHeight="1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</row>
    <row r="10" spans="3:22" s="22" customFormat="1" ht="16.5" customHeight="1">
      <c r="C10" s="407" t="s">
        <v>31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24"/>
    </row>
    <row r="11" spans="3:22" s="22" customFormat="1" ht="16.5" customHeight="1"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24"/>
    </row>
    <row r="12" spans="3:22" s="22" customFormat="1" ht="16.5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spans="3:22" s="22" customFormat="1" ht="22.5" customHeight="1">
      <c r="C13" s="385" t="s">
        <v>32</v>
      </c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24"/>
    </row>
    <row r="14" spans="3:22" s="22" customFormat="1" ht="16.5" customHeight="1"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24"/>
    </row>
    <row r="15" spans="3:22" s="22" customFormat="1" ht="17.25" customHeight="1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3:22" s="22" customFormat="1" ht="27" customHeight="1">
      <c r="C16" s="385" t="s">
        <v>69</v>
      </c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24"/>
    </row>
    <row r="17" spans="3:22" s="22" customFormat="1" ht="16.5" customHeight="1">
      <c r="C17" s="2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</row>
    <row r="18" spans="3:22" s="22" customFormat="1" ht="16.5" customHeight="1">
      <c r="C18" s="385" t="s">
        <v>70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</row>
    <row r="19" spans="3:22" s="22" customFormat="1" ht="16.5" customHeight="1"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</row>
    <row r="20" spans="3:22" s="22" customFormat="1" ht="16.5" customHeight="1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3:22" s="22" customFormat="1" ht="16.5" customHeight="1">
      <c r="C21" s="385" t="s">
        <v>44</v>
      </c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</row>
    <row r="22" spans="3:22" s="22" customFormat="1" ht="16.5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3:22" s="22" customFormat="1" ht="16.5" customHeigh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3:22" s="22" customFormat="1" ht="16.5" customHeight="1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3:22" s="22" customFormat="1" ht="16.5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3:22" s="22" customFormat="1" ht="16.5" customHeight="1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3:22" s="22" customFormat="1" ht="16.5" customHeigh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3:22" s="22" customFormat="1" ht="16.5" customHeigh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3:22" s="22" customFormat="1" ht="16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3:22" s="22" customFormat="1" ht="16.5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3:22" s="22" customFormat="1" ht="16.5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3:22" s="22" customFormat="1" ht="16.5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3:22" s="22" customFormat="1" ht="16.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3:22" s="22" customFormat="1" ht="16.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3:22" s="22" customFormat="1" ht="16.5" customHeight="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3:22" s="22" customFormat="1" ht="16.5" customHeigh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3:22" s="22" customFormat="1" ht="16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3:22" s="22" customFormat="1" ht="16.5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3:22" s="22" customFormat="1" ht="16.5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3:22" s="22" customFormat="1" ht="16.5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3:22" s="22" customFormat="1" ht="16.5" customHeight="1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3:22" s="22" customFormat="1" ht="16.5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3:22" s="22" customFormat="1" ht="16.5" customHeight="1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3:22" s="22" customFormat="1" ht="16.5" customHeight="1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3:22" s="22" customFormat="1" ht="16.5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3:22" s="22" customFormat="1" ht="16.5" customHeight="1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3:22" s="22" customFormat="1" ht="16.5" customHeight="1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3:22" s="22" customFormat="1" ht="16.5" customHeight="1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3:22" s="22" customFormat="1" ht="16.5" customHeight="1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3:22" s="22" customFormat="1" ht="16.5" customHeight="1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3:22" s="22" customFormat="1" ht="16.5" customHeight="1" thickBot="1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s="25" customFormat="1" ht="16.5" customHeight="1" thickBot="1">
      <c r="A52" s="30"/>
      <c r="B52" s="31" t="s">
        <v>43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4"/>
      <c r="V52" s="35"/>
    </row>
    <row r="53" spans="1:22" s="25" customFormat="1" ht="16.5" customHeight="1" thickBot="1">
      <c r="A53" s="36">
        <v>1</v>
      </c>
      <c r="B53" s="403" t="s">
        <v>73</v>
      </c>
      <c r="C53" s="404"/>
      <c r="D53" s="404"/>
      <c r="E53" s="404"/>
      <c r="F53" s="404"/>
      <c r="G53" s="404"/>
      <c r="H53" s="381" t="s">
        <v>85</v>
      </c>
      <c r="I53" s="381"/>
      <c r="J53" s="381"/>
      <c r="K53" s="381"/>
      <c r="L53" s="381"/>
      <c r="M53" s="381"/>
      <c r="N53" s="381"/>
      <c r="O53" s="381"/>
      <c r="P53" s="381"/>
      <c r="Q53" s="381"/>
      <c r="R53" s="382"/>
      <c r="S53" s="30"/>
      <c r="T53" s="30"/>
      <c r="U53" s="37"/>
      <c r="V53" s="37"/>
    </row>
    <row r="54" spans="1:22" s="25" customFormat="1" ht="16.5" customHeight="1" thickBot="1">
      <c r="A54" s="30"/>
      <c r="B54" s="378" t="s">
        <v>104</v>
      </c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80"/>
      <c r="S54" s="30"/>
      <c r="T54" s="30"/>
      <c r="U54" s="37"/>
      <c r="V54" s="37"/>
    </row>
    <row r="55" spans="1:22" s="38" customFormat="1" ht="16.5" customHeight="1">
      <c r="A55" s="30"/>
      <c r="F55" s="39"/>
      <c r="K55" s="356"/>
      <c r="L55" s="357"/>
      <c r="M55" s="358"/>
      <c r="P55" s="39"/>
      <c r="S55" s="40"/>
      <c r="U55" s="41"/>
      <c r="V55" s="41"/>
    </row>
    <row r="56" spans="1:22" s="25" customFormat="1" ht="16.5" customHeight="1" thickBot="1">
      <c r="A56" s="30"/>
      <c r="R56" s="42"/>
      <c r="S56" s="30"/>
      <c r="T56" s="30"/>
      <c r="U56" s="37"/>
      <c r="V56" s="37"/>
    </row>
    <row r="57" spans="1:22" s="25" customFormat="1" ht="16.5" customHeight="1">
      <c r="A57" s="43" t="s">
        <v>22</v>
      </c>
      <c r="B57" s="44"/>
      <c r="C57" s="359"/>
      <c r="D57" s="360"/>
      <c r="E57" s="360" t="s">
        <v>30</v>
      </c>
      <c r="F57" s="360"/>
      <c r="G57" s="361"/>
      <c r="H57" s="361"/>
      <c r="I57" s="361"/>
      <c r="J57" s="361"/>
      <c r="K57" s="44"/>
      <c r="L57" s="44"/>
      <c r="M57" s="44"/>
      <c r="N57" s="44"/>
      <c r="O57" s="44"/>
      <c r="P57" s="45"/>
      <c r="Q57" s="46"/>
      <c r="R57" s="47"/>
      <c r="S57" s="48"/>
      <c r="T57" s="30"/>
      <c r="U57" s="37"/>
      <c r="V57" s="37"/>
    </row>
    <row r="58" spans="1:22" s="25" customFormat="1" ht="16.5" customHeight="1">
      <c r="A58" s="49" t="s">
        <v>20</v>
      </c>
      <c r="B58" s="50"/>
      <c r="C58" s="398">
        <v>0</v>
      </c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400"/>
      <c r="Q58" s="46"/>
      <c r="R58" s="47"/>
      <c r="S58" s="48"/>
      <c r="T58" s="30"/>
      <c r="U58" s="37"/>
      <c r="V58" s="37"/>
    </row>
    <row r="59" spans="1:22" s="25" customFormat="1" ht="16.5" customHeight="1" thickBot="1">
      <c r="A59" s="51" t="s">
        <v>0</v>
      </c>
      <c r="B59" s="52"/>
      <c r="C59" s="401">
        <v>130</v>
      </c>
      <c r="D59" s="402"/>
      <c r="E59" s="402"/>
      <c r="F59" s="53"/>
      <c r="G59" s="54" t="s">
        <v>1</v>
      </c>
      <c r="H59" s="53"/>
      <c r="I59" s="53"/>
      <c r="J59" s="53"/>
      <c r="K59" s="53"/>
      <c r="L59" s="53"/>
      <c r="M59" s="53"/>
      <c r="N59" s="53"/>
      <c r="O59" s="388">
        <v>2.5</v>
      </c>
      <c r="P59" s="389"/>
      <c r="Q59" s="46"/>
      <c r="R59" s="47"/>
      <c r="S59" s="48"/>
      <c r="T59" s="30"/>
      <c r="U59" s="37"/>
      <c r="V59" s="37"/>
    </row>
    <row r="60" spans="1:22" s="25" customFormat="1" ht="16.5" customHeight="1" thickBo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7"/>
      <c r="S60" s="58"/>
      <c r="T60" s="55"/>
      <c r="U60" s="59"/>
      <c r="V60" s="59"/>
    </row>
    <row r="61" spans="1:22" s="25" customFormat="1" ht="16.5" customHeight="1">
      <c r="A61" s="60" t="s">
        <v>19</v>
      </c>
      <c r="B61" s="370" t="s">
        <v>2</v>
      </c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2"/>
      <c r="S61" s="376" t="s">
        <v>3</v>
      </c>
      <c r="T61" s="376" t="s">
        <v>4</v>
      </c>
      <c r="U61" s="386" t="s">
        <v>25</v>
      </c>
      <c r="V61" s="362" t="s">
        <v>26</v>
      </c>
    </row>
    <row r="62" spans="1:22" s="25" customFormat="1" ht="16.5" customHeight="1">
      <c r="A62" s="61" t="s">
        <v>5</v>
      </c>
      <c r="B62" s="373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5"/>
      <c r="S62" s="377"/>
      <c r="T62" s="377"/>
      <c r="U62" s="387"/>
      <c r="V62" s="363"/>
    </row>
    <row r="63" spans="1:22" s="25" customFormat="1" ht="16.5" customHeight="1">
      <c r="A63" s="62"/>
      <c r="B63" s="63" t="s">
        <v>6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5"/>
      <c r="T63" s="64"/>
      <c r="U63" s="66"/>
      <c r="V63" s="67"/>
    </row>
    <row r="64" spans="1:22" s="25" customFormat="1" ht="40.5" customHeight="1">
      <c r="A64" s="68" t="s">
        <v>7</v>
      </c>
      <c r="B64" s="364" t="s">
        <v>77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6"/>
      <c r="S64" s="69" t="s">
        <v>33</v>
      </c>
      <c r="T64" s="70">
        <f>(C59*(O59+G65))</f>
        <v>325</v>
      </c>
      <c r="U64" s="71"/>
      <c r="V64" s="72">
        <f>ROUND($T64*U64,2)</f>
        <v>0</v>
      </c>
    </row>
    <row r="65" spans="1:22" s="25" customFormat="1" ht="16.5" customHeight="1">
      <c r="A65" s="73"/>
      <c r="B65" s="74">
        <f>C59</f>
        <v>130</v>
      </c>
      <c r="C65" s="75" t="s">
        <v>13</v>
      </c>
      <c r="D65" s="76" t="s">
        <v>14</v>
      </c>
      <c r="E65" s="77">
        <f>O59</f>
        <v>2.5</v>
      </c>
      <c r="F65" s="75" t="s">
        <v>15</v>
      </c>
      <c r="G65" s="77">
        <v>0</v>
      </c>
      <c r="H65" s="76" t="s">
        <v>16</v>
      </c>
      <c r="I65" s="76"/>
      <c r="J65" s="78"/>
      <c r="K65" s="78"/>
      <c r="L65" s="78"/>
      <c r="M65" s="78"/>
      <c r="N65" s="78"/>
      <c r="O65" s="78"/>
      <c r="P65" s="78"/>
      <c r="Q65" s="78"/>
      <c r="R65" s="79"/>
      <c r="S65" s="80"/>
      <c r="T65" s="81"/>
      <c r="U65" s="82"/>
      <c r="V65" s="83"/>
    </row>
    <row r="66" spans="1:22" s="25" customFormat="1" ht="40.5" customHeight="1">
      <c r="A66" s="68" t="s">
        <v>8</v>
      </c>
      <c r="B66" s="364" t="s">
        <v>36</v>
      </c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6"/>
      <c r="S66" s="69" t="s">
        <v>33</v>
      </c>
      <c r="T66" s="70">
        <f>(C59*(O59+1))</f>
        <v>455</v>
      </c>
      <c r="U66" s="71"/>
      <c r="V66" s="72">
        <f>ROUND($T66*U66,2)</f>
        <v>0</v>
      </c>
    </row>
    <row r="67" spans="1:22" s="25" customFormat="1" ht="16.5" customHeight="1">
      <c r="A67" s="73"/>
      <c r="B67" s="74">
        <f>C59</f>
        <v>130</v>
      </c>
      <c r="C67" s="75" t="s">
        <v>13</v>
      </c>
      <c r="D67" s="76" t="s">
        <v>14</v>
      </c>
      <c r="E67" s="77">
        <f>O59</f>
        <v>2.5</v>
      </c>
      <c r="F67" s="75" t="s">
        <v>15</v>
      </c>
      <c r="G67" s="77">
        <v>1</v>
      </c>
      <c r="H67" s="76" t="s">
        <v>16</v>
      </c>
      <c r="I67" s="76"/>
      <c r="J67" s="78"/>
      <c r="K67" s="78"/>
      <c r="L67" s="78"/>
      <c r="M67" s="78"/>
      <c r="N67" s="78"/>
      <c r="O67" s="78"/>
      <c r="P67" s="78"/>
      <c r="Q67" s="78"/>
      <c r="R67" s="79"/>
      <c r="S67" s="80"/>
      <c r="T67" s="81"/>
      <c r="U67" s="82"/>
      <c r="V67" s="83"/>
    </row>
    <row r="68" spans="1:22" s="25" customFormat="1" ht="83.25" customHeight="1">
      <c r="A68" s="84" t="s">
        <v>80</v>
      </c>
      <c r="B68" s="364" t="s">
        <v>37</v>
      </c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6"/>
      <c r="S68" s="69" t="s">
        <v>21</v>
      </c>
      <c r="T68" s="71">
        <f>(C59*(O59+1)*L69*1.3)+(E70*L70*1.3)</f>
        <v>207.025</v>
      </c>
      <c r="U68" s="71"/>
      <c r="V68" s="72">
        <f>ROUND($T68*U68,2)</f>
        <v>0</v>
      </c>
    </row>
    <row r="69" spans="1:22" s="25" customFormat="1" ht="16.5" customHeight="1">
      <c r="A69" s="73"/>
      <c r="B69" s="74">
        <f>C59</f>
        <v>130</v>
      </c>
      <c r="C69" s="75" t="s">
        <v>13</v>
      </c>
      <c r="D69" s="76" t="s">
        <v>14</v>
      </c>
      <c r="E69" s="77">
        <f>O59</f>
        <v>2.5</v>
      </c>
      <c r="F69" s="75" t="s">
        <v>15</v>
      </c>
      <c r="G69" s="77">
        <v>1</v>
      </c>
      <c r="H69" s="76" t="s">
        <v>16</v>
      </c>
      <c r="I69" s="76"/>
      <c r="J69" s="85" t="s">
        <v>13</v>
      </c>
      <c r="K69" s="86" t="s">
        <v>14</v>
      </c>
      <c r="L69" s="87">
        <v>0.35</v>
      </c>
      <c r="M69" s="88" t="s">
        <v>13</v>
      </c>
      <c r="N69" s="89">
        <v>1.3</v>
      </c>
      <c r="O69" s="90" t="s">
        <v>17</v>
      </c>
      <c r="P69" s="91"/>
      <c r="Q69" s="92"/>
      <c r="R69" s="92"/>
      <c r="S69" s="93"/>
      <c r="T69" s="81"/>
      <c r="U69" s="82"/>
      <c r="V69" s="83"/>
    </row>
    <row r="70" spans="1:22" s="25" customFormat="1" ht="16.5" customHeight="1">
      <c r="A70" s="73"/>
      <c r="B70" s="367"/>
      <c r="C70" s="368"/>
      <c r="D70" s="94"/>
      <c r="E70" s="369"/>
      <c r="F70" s="369"/>
      <c r="G70" s="95"/>
      <c r="H70" s="96"/>
      <c r="I70" s="96"/>
      <c r="J70" s="97"/>
      <c r="K70" s="98"/>
      <c r="L70" s="99"/>
      <c r="M70" s="99"/>
      <c r="N70" s="100"/>
      <c r="O70" s="101"/>
      <c r="P70" s="92"/>
      <c r="Q70" s="92"/>
      <c r="R70" s="92"/>
      <c r="S70" s="102"/>
      <c r="T70" s="103"/>
      <c r="U70" s="104"/>
      <c r="V70" s="105"/>
    </row>
    <row r="71" spans="1:22" s="25" customFormat="1" ht="16.5" customHeight="1">
      <c r="A71" s="106"/>
      <c r="B71" s="107" t="s">
        <v>18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9"/>
      <c r="S71" s="109"/>
      <c r="T71" s="110"/>
      <c r="U71" s="111"/>
      <c r="V71" s="112"/>
    </row>
    <row r="72" spans="1:22" s="25" customFormat="1" ht="40.5" customHeight="1">
      <c r="A72" s="84" t="s">
        <v>9</v>
      </c>
      <c r="B72" s="364" t="s">
        <v>71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7"/>
      <c r="S72" s="69" t="s">
        <v>33</v>
      </c>
      <c r="T72" s="70">
        <f>C59*O59+E74</f>
        <v>325</v>
      </c>
      <c r="U72" s="71"/>
      <c r="V72" s="72">
        <f>ROUND($T72*U72,2)</f>
        <v>0</v>
      </c>
    </row>
    <row r="73" spans="1:22" s="25" customFormat="1" ht="16.5" customHeight="1">
      <c r="A73" s="73"/>
      <c r="B73" s="113">
        <f>C59</f>
        <v>130</v>
      </c>
      <c r="C73" s="114" t="s">
        <v>13</v>
      </c>
      <c r="D73" s="412">
        <f>O59</f>
        <v>2.5</v>
      </c>
      <c r="E73" s="413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80"/>
      <c r="T73" s="81"/>
      <c r="U73" s="82"/>
      <c r="V73" s="83"/>
    </row>
    <row r="74" spans="1:22" s="25" customFormat="1" ht="16.5" customHeight="1">
      <c r="A74" s="73"/>
      <c r="B74" s="410"/>
      <c r="C74" s="411"/>
      <c r="D74" s="94"/>
      <c r="E74" s="383"/>
      <c r="F74" s="384"/>
      <c r="G74" s="96"/>
      <c r="H74" s="96"/>
      <c r="I74" s="96"/>
      <c r="J74" s="92"/>
      <c r="K74" s="92"/>
      <c r="L74" s="92"/>
      <c r="M74" s="92"/>
      <c r="N74" s="92"/>
      <c r="O74" s="92"/>
      <c r="P74" s="92"/>
      <c r="Q74" s="92"/>
      <c r="R74" s="92"/>
      <c r="S74" s="102"/>
      <c r="T74" s="103"/>
      <c r="U74" s="104"/>
      <c r="V74" s="105"/>
    </row>
    <row r="75" spans="1:22" s="25" customFormat="1" ht="16.5" customHeight="1">
      <c r="A75" s="115"/>
      <c r="B75" s="116" t="s">
        <v>67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8"/>
    </row>
    <row r="76" spans="1:22" s="25" customFormat="1" ht="60" customHeight="1">
      <c r="A76" s="68" t="s">
        <v>10</v>
      </c>
      <c r="B76" s="364" t="s">
        <v>45</v>
      </c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6"/>
      <c r="S76" s="69" t="s">
        <v>34</v>
      </c>
      <c r="T76" s="70">
        <f>C59*2*F77</f>
        <v>10.4</v>
      </c>
      <c r="U76" s="71"/>
      <c r="V76" s="72">
        <f>ROUND($T76*U76,2)</f>
        <v>0</v>
      </c>
    </row>
    <row r="77" spans="1:22" s="25" customFormat="1" ht="16.5" customHeight="1">
      <c r="A77" s="119"/>
      <c r="B77" s="120">
        <f>C59</f>
        <v>130</v>
      </c>
      <c r="C77" s="121" t="s">
        <v>13</v>
      </c>
      <c r="D77" s="122">
        <v>2</v>
      </c>
      <c r="E77" s="121" t="s">
        <v>13</v>
      </c>
      <c r="F77" s="408">
        <v>0.04</v>
      </c>
      <c r="G77" s="409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102"/>
      <c r="T77" s="123"/>
      <c r="U77" s="104"/>
      <c r="V77" s="67"/>
    </row>
    <row r="78" spans="1:22" s="25" customFormat="1" ht="16.5" customHeight="1">
      <c r="A78" s="30"/>
      <c r="R78" s="42"/>
      <c r="S78" s="30"/>
      <c r="T78" s="30"/>
      <c r="U78" s="37"/>
      <c r="V78" s="37" t="s">
        <v>27</v>
      </c>
    </row>
    <row r="79" spans="1:22" s="25" customFormat="1" ht="16.5" customHeight="1">
      <c r="A79" s="124" t="s">
        <v>23</v>
      </c>
      <c r="H79" s="125" t="s">
        <v>11</v>
      </c>
      <c r="I79" s="126"/>
      <c r="J79" s="126"/>
      <c r="K79" s="126"/>
      <c r="L79" s="126"/>
      <c r="M79" s="126"/>
      <c r="N79" s="126"/>
      <c r="O79" s="126"/>
      <c r="P79" s="126"/>
      <c r="Q79" s="126"/>
      <c r="R79" s="127"/>
      <c r="S79" s="128"/>
      <c r="T79" s="128"/>
      <c r="U79" s="129"/>
      <c r="V79" s="130">
        <f>V66+V68+V64</f>
        <v>0</v>
      </c>
    </row>
    <row r="80" spans="1:22" s="25" customFormat="1" ht="16.5" customHeight="1">
      <c r="A80" s="30"/>
      <c r="R80" s="131"/>
      <c r="S80" s="48"/>
      <c r="T80" s="48"/>
      <c r="U80" s="132"/>
      <c r="V80" s="133"/>
    </row>
    <row r="81" spans="1:23" s="25" customFormat="1" ht="16.5" customHeight="1">
      <c r="A81" s="30"/>
      <c r="B81" s="134"/>
      <c r="C81" s="134"/>
      <c r="D81" s="134"/>
      <c r="E81" s="134"/>
      <c r="F81" s="134"/>
      <c r="H81" s="125" t="s">
        <v>24</v>
      </c>
      <c r="I81" s="126"/>
      <c r="J81" s="135"/>
      <c r="K81" s="126"/>
      <c r="L81" s="135"/>
      <c r="M81" s="135"/>
      <c r="N81" s="135"/>
      <c r="O81" s="135"/>
      <c r="P81" s="126"/>
      <c r="Q81" s="136"/>
      <c r="R81" s="127"/>
      <c r="S81" s="128"/>
      <c r="T81" s="128"/>
      <c r="U81" s="129"/>
      <c r="V81" s="130">
        <f>V72</f>
        <v>0</v>
      </c>
      <c r="W81" s="137"/>
    </row>
    <row r="82" spans="1:22" s="25" customFormat="1" ht="16.5" customHeight="1">
      <c r="A82" s="30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8"/>
      <c r="Q82" s="131"/>
      <c r="R82" s="131"/>
      <c r="S82" s="48"/>
      <c r="T82" s="48"/>
      <c r="U82" s="132"/>
      <c r="V82" s="133"/>
    </row>
    <row r="83" spans="1:22" s="25" customFormat="1" ht="16.5" customHeight="1">
      <c r="A83" s="30"/>
      <c r="B83" s="134"/>
      <c r="C83" s="134"/>
      <c r="D83" s="134"/>
      <c r="E83" s="134"/>
      <c r="F83" s="134"/>
      <c r="H83" s="139" t="s">
        <v>68</v>
      </c>
      <c r="I83" s="126"/>
      <c r="J83" s="135"/>
      <c r="K83" s="126"/>
      <c r="L83" s="126"/>
      <c r="M83" s="135"/>
      <c r="N83" s="135"/>
      <c r="O83" s="135"/>
      <c r="P83" s="126"/>
      <c r="Q83" s="136"/>
      <c r="R83" s="127"/>
      <c r="S83" s="128"/>
      <c r="T83" s="128"/>
      <c r="U83" s="129"/>
      <c r="V83" s="130">
        <f>V76</f>
        <v>0</v>
      </c>
    </row>
    <row r="84" spans="1:22" s="25" customFormat="1" ht="16.5" customHeight="1">
      <c r="A84" s="30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40"/>
      <c r="R84" s="138"/>
      <c r="S84" s="30"/>
      <c r="T84" s="48"/>
      <c r="U84" s="132"/>
      <c r="V84" s="133"/>
    </row>
    <row r="85" spans="1:22" s="25" customFormat="1" ht="16.5" customHeight="1">
      <c r="A85" s="30"/>
      <c r="B85" s="138"/>
      <c r="C85" s="138"/>
      <c r="D85" s="138"/>
      <c r="E85" s="138"/>
      <c r="F85" s="138"/>
      <c r="H85" s="141" t="s">
        <v>12</v>
      </c>
      <c r="I85" s="126"/>
      <c r="J85" s="126"/>
      <c r="K85" s="126"/>
      <c r="L85" s="126"/>
      <c r="M85" s="126"/>
      <c r="N85" s="126"/>
      <c r="O85" s="126"/>
      <c r="P85" s="126"/>
      <c r="Q85" s="142"/>
      <c r="R85" s="127"/>
      <c r="S85" s="128"/>
      <c r="T85" s="128"/>
      <c r="U85" s="129"/>
      <c r="V85" s="130">
        <f>SUM(V79:V84)</f>
        <v>0</v>
      </c>
    </row>
    <row r="86" spans="1:22" s="25" customFormat="1" ht="16.5" customHeight="1">
      <c r="A86" s="30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30"/>
      <c r="T86" s="48"/>
      <c r="U86" s="132"/>
      <c r="V86" s="133"/>
    </row>
    <row r="87" spans="1:22" s="25" customFormat="1" ht="16.5" customHeight="1">
      <c r="A87" s="30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30"/>
      <c r="T87" s="48"/>
      <c r="U87" s="132"/>
      <c r="V87" s="133"/>
    </row>
    <row r="88" spans="1:22" s="25" customFormat="1" ht="16.5" customHeight="1">
      <c r="A88" s="30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30"/>
      <c r="T88" s="48"/>
      <c r="U88" s="132"/>
      <c r="V88" s="133"/>
    </row>
    <row r="89" spans="1:22" s="25" customFormat="1" ht="16.5" customHeight="1">
      <c r="A89" s="30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30"/>
      <c r="T89" s="48"/>
      <c r="U89" s="132"/>
      <c r="V89" s="133"/>
    </row>
    <row r="90" spans="1:22" s="25" customFormat="1" ht="16.5" customHeight="1">
      <c r="A90" s="30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30"/>
      <c r="T90" s="48"/>
      <c r="U90" s="132"/>
      <c r="V90" s="133"/>
    </row>
    <row r="91" spans="1:22" s="25" customFormat="1" ht="16.5" customHeight="1">
      <c r="A91" s="30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30"/>
      <c r="T91" s="48"/>
      <c r="U91" s="132"/>
      <c r="V91" s="133"/>
    </row>
    <row r="92" spans="1:22" s="25" customFormat="1" ht="16.5" customHeight="1">
      <c r="A92" s="30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30"/>
      <c r="T92" s="48"/>
      <c r="U92" s="132"/>
      <c r="V92" s="133"/>
    </row>
    <row r="93" spans="1:22" s="25" customFormat="1" ht="16.5" customHeight="1">
      <c r="A93" s="30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30"/>
      <c r="T93" s="48"/>
      <c r="U93" s="132"/>
      <c r="V93" s="133"/>
    </row>
    <row r="94" spans="1:22" s="25" customFormat="1" ht="16.5" customHeight="1" thickBot="1">
      <c r="A94" s="30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30"/>
      <c r="T94" s="48"/>
      <c r="U94" s="132"/>
      <c r="V94" s="133"/>
    </row>
    <row r="95" spans="1:22" s="25" customFormat="1" ht="16.5" customHeight="1" thickBot="1">
      <c r="A95" s="30"/>
      <c r="B95" s="31" t="s">
        <v>43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  <c r="T95" s="33"/>
      <c r="U95" s="34"/>
      <c r="V95" s="35"/>
    </row>
    <row r="96" spans="1:22" s="25" customFormat="1" ht="16.5" customHeight="1" thickBot="1">
      <c r="A96" s="36">
        <v>2</v>
      </c>
      <c r="B96" s="403" t="s">
        <v>72</v>
      </c>
      <c r="C96" s="404"/>
      <c r="D96" s="404"/>
      <c r="E96" s="404"/>
      <c r="F96" s="404"/>
      <c r="G96" s="404"/>
      <c r="H96" s="381" t="s">
        <v>83</v>
      </c>
      <c r="I96" s="381"/>
      <c r="J96" s="381"/>
      <c r="K96" s="381"/>
      <c r="L96" s="381"/>
      <c r="M96" s="381"/>
      <c r="N96" s="381"/>
      <c r="O96" s="381"/>
      <c r="P96" s="381"/>
      <c r="Q96" s="381"/>
      <c r="R96" s="382"/>
      <c r="S96" s="30"/>
      <c r="T96" s="30"/>
      <c r="U96" s="37"/>
      <c r="V96" s="37"/>
    </row>
    <row r="97" spans="1:22" s="25" customFormat="1" ht="16.5" customHeight="1" thickBot="1">
      <c r="A97" s="30"/>
      <c r="B97" s="378" t="s">
        <v>102</v>
      </c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80"/>
      <c r="S97" s="30"/>
      <c r="T97" s="30"/>
      <c r="U97" s="37"/>
      <c r="V97" s="37"/>
    </row>
    <row r="98" spans="1:22" s="38" customFormat="1" ht="16.5" customHeight="1">
      <c r="A98" s="30"/>
      <c r="F98" s="39"/>
      <c r="K98" s="356"/>
      <c r="L98" s="357"/>
      <c r="M98" s="358"/>
      <c r="P98" s="39"/>
      <c r="S98" s="40"/>
      <c r="U98" s="41"/>
      <c r="V98" s="41"/>
    </row>
    <row r="99" spans="1:22" s="25" customFormat="1" ht="16.5" customHeight="1" thickBot="1">
      <c r="A99" s="30"/>
      <c r="R99" s="42"/>
      <c r="S99" s="30"/>
      <c r="T99" s="30"/>
      <c r="U99" s="37"/>
      <c r="V99" s="37"/>
    </row>
    <row r="100" spans="1:22" s="25" customFormat="1" ht="16.5" customHeight="1">
      <c r="A100" s="43" t="s">
        <v>22</v>
      </c>
      <c r="B100" s="44"/>
      <c r="C100" s="359"/>
      <c r="D100" s="360"/>
      <c r="E100" s="360" t="s">
        <v>30</v>
      </c>
      <c r="F100" s="360"/>
      <c r="G100" s="361"/>
      <c r="H100" s="361"/>
      <c r="I100" s="361"/>
      <c r="J100" s="361"/>
      <c r="K100" s="44"/>
      <c r="L100" s="44"/>
      <c r="M100" s="44"/>
      <c r="N100" s="44"/>
      <c r="O100" s="44"/>
      <c r="P100" s="45"/>
      <c r="Q100" s="46"/>
      <c r="R100" s="47"/>
      <c r="S100" s="48"/>
      <c r="T100" s="30"/>
      <c r="U100" s="37"/>
      <c r="V100" s="37"/>
    </row>
    <row r="101" spans="1:22" s="25" customFormat="1" ht="16.5" customHeight="1">
      <c r="A101" s="49" t="s">
        <v>20</v>
      </c>
      <c r="B101" s="50"/>
      <c r="C101" s="398">
        <v>0</v>
      </c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400"/>
      <c r="Q101" s="46"/>
      <c r="R101" s="47"/>
      <c r="S101" s="48"/>
      <c r="T101" s="30"/>
      <c r="U101" s="37"/>
      <c r="V101" s="37"/>
    </row>
    <row r="102" spans="1:22" s="25" customFormat="1" ht="16.5" customHeight="1" thickBot="1">
      <c r="A102" s="51" t="s">
        <v>0</v>
      </c>
      <c r="B102" s="52"/>
      <c r="C102" s="401">
        <v>75</v>
      </c>
      <c r="D102" s="402"/>
      <c r="E102" s="402"/>
      <c r="F102" s="53"/>
      <c r="G102" s="54" t="s">
        <v>1</v>
      </c>
      <c r="H102" s="53"/>
      <c r="I102" s="53"/>
      <c r="J102" s="53"/>
      <c r="K102" s="53"/>
      <c r="L102" s="53"/>
      <c r="M102" s="53"/>
      <c r="N102" s="53"/>
      <c r="O102" s="388">
        <v>2.5</v>
      </c>
      <c r="P102" s="389"/>
      <c r="Q102" s="46"/>
      <c r="R102" s="47"/>
      <c r="S102" s="48"/>
      <c r="T102" s="30"/>
      <c r="U102" s="37"/>
      <c r="V102" s="37"/>
    </row>
    <row r="103" spans="1:22" s="25" customFormat="1" ht="16.5" customHeight="1" thickBot="1">
      <c r="A103" s="55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  <c r="S103" s="58"/>
      <c r="T103" s="55"/>
      <c r="U103" s="59"/>
      <c r="V103" s="59"/>
    </row>
    <row r="104" spans="1:22" s="25" customFormat="1" ht="16.5" customHeight="1">
      <c r="A104" s="60" t="s">
        <v>19</v>
      </c>
      <c r="B104" s="370" t="s">
        <v>2</v>
      </c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2"/>
      <c r="S104" s="376" t="s">
        <v>3</v>
      </c>
      <c r="T104" s="376" t="s">
        <v>4</v>
      </c>
      <c r="U104" s="386" t="s">
        <v>25</v>
      </c>
      <c r="V104" s="362" t="s">
        <v>26</v>
      </c>
    </row>
    <row r="105" spans="1:22" s="25" customFormat="1" ht="16.5" customHeight="1">
      <c r="A105" s="61" t="s">
        <v>5</v>
      </c>
      <c r="B105" s="373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5"/>
      <c r="S105" s="377"/>
      <c r="T105" s="377"/>
      <c r="U105" s="387"/>
      <c r="V105" s="363"/>
    </row>
    <row r="106" spans="1:22" s="25" customFormat="1" ht="16.5" customHeight="1">
      <c r="A106" s="62"/>
      <c r="B106" s="63" t="s">
        <v>6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  <c r="S106" s="65"/>
      <c r="T106" s="64"/>
      <c r="U106" s="66"/>
      <c r="V106" s="67"/>
    </row>
    <row r="107" spans="1:22" s="25" customFormat="1" ht="41.25" customHeight="1">
      <c r="A107" s="68" t="s">
        <v>7</v>
      </c>
      <c r="B107" s="364" t="s">
        <v>36</v>
      </c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6"/>
      <c r="S107" s="69" t="s">
        <v>33</v>
      </c>
      <c r="T107" s="70">
        <f>(C102*(O102+1))</f>
        <v>262.5</v>
      </c>
      <c r="U107" s="71"/>
      <c r="V107" s="72">
        <f>ROUND($T107*U107,2)</f>
        <v>0</v>
      </c>
    </row>
    <row r="108" spans="1:22" s="25" customFormat="1" ht="16.5" customHeight="1">
      <c r="A108" s="73"/>
      <c r="B108" s="74">
        <f>C102</f>
        <v>75</v>
      </c>
      <c r="C108" s="75" t="s">
        <v>13</v>
      </c>
      <c r="D108" s="76" t="s">
        <v>14</v>
      </c>
      <c r="E108" s="77">
        <f>O102</f>
        <v>2.5</v>
      </c>
      <c r="F108" s="75" t="s">
        <v>15</v>
      </c>
      <c r="G108" s="77">
        <v>1</v>
      </c>
      <c r="H108" s="76" t="s">
        <v>16</v>
      </c>
      <c r="I108" s="76"/>
      <c r="J108" s="78"/>
      <c r="K108" s="78"/>
      <c r="L108" s="78"/>
      <c r="M108" s="78"/>
      <c r="N108" s="78"/>
      <c r="O108" s="78"/>
      <c r="P108" s="78"/>
      <c r="Q108" s="78"/>
      <c r="R108" s="79"/>
      <c r="S108" s="80"/>
      <c r="T108" s="81"/>
      <c r="U108" s="82"/>
      <c r="V108" s="83"/>
    </row>
    <row r="109" spans="1:22" s="25" customFormat="1" ht="84.75" customHeight="1">
      <c r="A109" s="84" t="s">
        <v>8</v>
      </c>
      <c r="B109" s="364" t="s">
        <v>37</v>
      </c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6"/>
      <c r="S109" s="69" t="s">
        <v>21</v>
      </c>
      <c r="T109" s="71">
        <f>(C102*(O102+1)*L110*1.3)+(E111*L111*1.3)</f>
        <v>34.125</v>
      </c>
      <c r="U109" s="71"/>
      <c r="V109" s="72">
        <f>ROUND($T109*U109,2)</f>
        <v>0</v>
      </c>
    </row>
    <row r="110" spans="1:22" s="25" customFormat="1" ht="16.5" customHeight="1">
      <c r="A110" s="73"/>
      <c r="B110" s="74">
        <f>C102</f>
        <v>75</v>
      </c>
      <c r="C110" s="75" t="s">
        <v>13</v>
      </c>
      <c r="D110" s="76" t="s">
        <v>14</v>
      </c>
      <c r="E110" s="77">
        <f>O102</f>
        <v>2.5</v>
      </c>
      <c r="F110" s="75" t="s">
        <v>15</v>
      </c>
      <c r="G110" s="77">
        <v>1</v>
      </c>
      <c r="H110" s="76" t="s">
        <v>16</v>
      </c>
      <c r="I110" s="76"/>
      <c r="J110" s="85" t="s">
        <v>13</v>
      </c>
      <c r="K110" s="86" t="s">
        <v>14</v>
      </c>
      <c r="L110" s="87">
        <v>0.1</v>
      </c>
      <c r="M110" s="88" t="s">
        <v>13</v>
      </c>
      <c r="N110" s="89">
        <v>1.3</v>
      </c>
      <c r="O110" s="90" t="s">
        <v>17</v>
      </c>
      <c r="P110" s="91"/>
      <c r="Q110" s="92"/>
      <c r="R110" s="92"/>
      <c r="S110" s="93"/>
      <c r="T110" s="81"/>
      <c r="U110" s="82"/>
      <c r="V110" s="83"/>
    </row>
    <row r="111" spans="1:22" s="25" customFormat="1" ht="16.5" customHeight="1">
      <c r="A111" s="73"/>
      <c r="B111" s="367"/>
      <c r="C111" s="368"/>
      <c r="D111" s="94"/>
      <c r="E111" s="369"/>
      <c r="F111" s="369"/>
      <c r="G111" s="95"/>
      <c r="H111" s="96"/>
      <c r="I111" s="96"/>
      <c r="J111" s="97"/>
      <c r="K111" s="98"/>
      <c r="L111" s="99"/>
      <c r="M111" s="99"/>
      <c r="N111" s="100"/>
      <c r="O111" s="101"/>
      <c r="P111" s="92"/>
      <c r="Q111" s="92"/>
      <c r="R111" s="92"/>
      <c r="S111" s="102"/>
      <c r="T111" s="103"/>
      <c r="U111" s="104"/>
      <c r="V111" s="105"/>
    </row>
    <row r="112" spans="1:22" s="25" customFormat="1" ht="16.5" customHeight="1">
      <c r="A112" s="106"/>
      <c r="B112" s="107" t="s">
        <v>18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9"/>
      <c r="S112" s="109"/>
      <c r="T112" s="110"/>
      <c r="U112" s="111"/>
      <c r="V112" s="112"/>
    </row>
    <row r="113" spans="1:22" s="25" customFormat="1" ht="41.25" customHeight="1">
      <c r="A113" s="84" t="s">
        <v>9</v>
      </c>
      <c r="B113" s="364" t="s">
        <v>38</v>
      </c>
      <c r="C113" s="396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397"/>
      <c r="S113" s="69" t="s">
        <v>33</v>
      </c>
      <c r="T113" s="70">
        <f>C102*O102+E115</f>
        <v>187.5</v>
      </c>
      <c r="U113" s="71"/>
      <c r="V113" s="72">
        <f>ROUND($T113*U113,2)</f>
        <v>0</v>
      </c>
    </row>
    <row r="114" spans="1:22" s="25" customFormat="1" ht="16.5" customHeight="1">
      <c r="A114" s="73"/>
      <c r="B114" s="113">
        <f>C102</f>
        <v>75</v>
      </c>
      <c r="C114" s="114" t="s">
        <v>13</v>
      </c>
      <c r="D114" s="412">
        <f>O102</f>
        <v>2.5</v>
      </c>
      <c r="E114" s="413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80"/>
      <c r="T114" s="81"/>
      <c r="U114" s="82"/>
      <c r="V114" s="83"/>
    </row>
    <row r="115" spans="1:22" s="25" customFormat="1" ht="16.5" customHeight="1">
      <c r="A115" s="73"/>
      <c r="B115" s="410"/>
      <c r="C115" s="411"/>
      <c r="D115" s="94"/>
      <c r="E115" s="383"/>
      <c r="F115" s="384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166"/>
      <c r="S115" s="102"/>
      <c r="T115" s="103"/>
      <c r="U115" s="104"/>
      <c r="V115" s="105"/>
    </row>
    <row r="116" spans="1:22" s="25" customFormat="1" ht="16.5" customHeight="1">
      <c r="A116" s="115"/>
      <c r="B116" s="116" t="s">
        <v>67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</row>
    <row r="117" spans="1:22" s="25" customFormat="1" ht="60" customHeight="1">
      <c r="A117" s="68" t="s">
        <v>10</v>
      </c>
      <c r="B117" s="364" t="s">
        <v>45</v>
      </c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6"/>
      <c r="S117" s="69" t="s">
        <v>34</v>
      </c>
      <c r="T117" s="70">
        <f>C102*2*F118</f>
        <v>6</v>
      </c>
      <c r="U117" s="71"/>
      <c r="V117" s="72">
        <f>ROUND($T117*U117,2)</f>
        <v>0</v>
      </c>
    </row>
    <row r="118" spans="1:22" s="25" customFormat="1" ht="16.5" customHeight="1">
      <c r="A118" s="119"/>
      <c r="B118" s="120">
        <f>C102</f>
        <v>75</v>
      </c>
      <c r="C118" s="121" t="s">
        <v>13</v>
      </c>
      <c r="D118" s="122">
        <v>2</v>
      </c>
      <c r="E118" s="121" t="s">
        <v>13</v>
      </c>
      <c r="F118" s="408">
        <v>0.04</v>
      </c>
      <c r="G118" s="409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102"/>
      <c r="T118" s="123"/>
      <c r="U118" s="104"/>
      <c r="V118" s="67"/>
    </row>
    <row r="119" spans="1:22" s="25" customFormat="1" ht="16.5" customHeight="1">
      <c r="A119" s="30"/>
      <c r="R119" s="42"/>
      <c r="S119" s="30"/>
      <c r="T119" s="30"/>
      <c r="U119" s="37"/>
      <c r="V119" s="37" t="s">
        <v>27</v>
      </c>
    </row>
    <row r="120" spans="1:22" s="25" customFormat="1" ht="16.5" customHeight="1">
      <c r="A120" s="124" t="s">
        <v>23</v>
      </c>
      <c r="H120" s="125" t="s">
        <v>11</v>
      </c>
      <c r="I120" s="126"/>
      <c r="J120" s="126"/>
      <c r="K120" s="126"/>
      <c r="L120" s="126"/>
      <c r="M120" s="126"/>
      <c r="N120" s="126"/>
      <c r="O120" s="126"/>
      <c r="P120" s="126"/>
      <c r="Q120" s="126"/>
      <c r="R120" s="127"/>
      <c r="S120" s="128"/>
      <c r="T120" s="128"/>
      <c r="U120" s="129"/>
      <c r="V120" s="130">
        <f>V107+V109</f>
        <v>0</v>
      </c>
    </row>
    <row r="121" spans="1:22" s="25" customFormat="1" ht="16.5" customHeight="1">
      <c r="A121" s="30"/>
      <c r="R121" s="131"/>
      <c r="S121" s="48"/>
      <c r="T121" s="48"/>
      <c r="U121" s="132"/>
      <c r="V121" s="133"/>
    </row>
    <row r="122" spans="1:23" s="25" customFormat="1" ht="16.5" customHeight="1">
      <c r="A122" s="30"/>
      <c r="B122" s="134"/>
      <c r="C122" s="134"/>
      <c r="D122" s="134"/>
      <c r="E122" s="134"/>
      <c r="F122" s="134"/>
      <c r="H122" s="125" t="s">
        <v>24</v>
      </c>
      <c r="I122" s="126"/>
      <c r="J122" s="135"/>
      <c r="K122" s="126"/>
      <c r="L122" s="135"/>
      <c r="M122" s="135"/>
      <c r="N122" s="135"/>
      <c r="O122" s="135"/>
      <c r="P122" s="126"/>
      <c r="Q122" s="136"/>
      <c r="R122" s="127"/>
      <c r="S122" s="128"/>
      <c r="T122" s="128"/>
      <c r="U122" s="129"/>
      <c r="V122" s="130">
        <f>V113</f>
        <v>0</v>
      </c>
      <c r="W122" s="137"/>
    </row>
    <row r="123" spans="1:22" s="25" customFormat="1" ht="16.5" customHeight="1">
      <c r="A123" s="30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40"/>
      <c r="R123" s="138"/>
      <c r="S123" s="30"/>
      <c r="T123" s="48"/>
      <c r="U123" s="132"/>
      <c r="V123" s="133"/>
    </row>
    <row r="124" spans="1:22" s="25" customFormat="1" ht="16.5" customHeight="1">
      <c r="A124" s="30"/>
      <c r="B124" s="134"/>
      <c r="C124" s="134"/>
      <c r="D124" s="134"/>
      <c r="E124" s="134"/>
      <c r="F124" s="134"/>
      <c r="H124" s="139" t="s">
        <v>68</v>
      </c>
      <c r="I124" s="126"/>
      <c r="J124" s="135"/>
      <c r="K124" s="126"/>
      <c r="L124" s="126"/>
      <c r="M124" s="135"/>
      <c r="N124" s="135"/>
      <c r="O124" s="135"/>
      <c r="P124" s="126"/>
      <c r="Q124" s="136"/>
      <c r="R124" s="127"/>
      <c r="S124" s="128"/>
      <c r="T124" s="128"/>
      <c r="U124" s="129"/>
      <c r="V124" s="130">
        <f>V117</f>
        <v>0</v>
      </c>
    </row>
    <row r="125" spans="1:22" s="25" customFormat="1" ht="16.5" customHeight="1">
      <c r="A125" s="30"/>
      <c r="B125" s="134"/>
      <c r="C125" s="134"/>
      <c r="D125" s="134"/>
      <c r="E125" s="134"/>
      <c r="F125" s="134"/>
      <c r="H125" s="139"/>
      <c r="I125" s="126"/>
      <c r="J125" s="135"/>
      <c r="K125" s="126"/>
      <c r="L125" s="126"/>
      <c r="M125" s="135"/>
      <c r="N125" s="135"/>
      <c r="O125" s="135"/>
      <c r="P125" s="126"/>
      <c r="Q125" s="136"/>
      <c r="R125" s="127"/>
      <c r="S125" s="128"/>
      <c r="T125" s="128"/>
      <c r="U125" s="129"/>
      <c r="V125" s="130"/>
    </row>
    <row r="126" spans="1:22" s="25" customFormat="1" ht="16.5" customHeight="1">
      <c r="A126" s="30"/>
      <c r="B126" s="138"/>
      <c r="C126" s="138"/>
      <c r="D126" s="138"/>
      <c r="E126" s="138"/>
      <c r="F126" s="138"/>
      <c r="H126" s="141" t="s">
        <v>12</v>
      </c>
      <c r="I126" s="126"/>
      <c r="J126" s="126"/>
      <c r="K126" s="126"/>
      <c r="L126" s="126"/>
      <c r="M126" s="126"/>
      <c r="N126" s="126"/>
      <c r="O126" s="126"/>
      <c r="P126" s="126"/>
      <c r="Q126" s="142"/>
      <c r="R126" s="127"/>
      <c r="S126" s="128"/>
      <c r="T126" s="128"/>
      <c r="U126" s="129"/>
      <c r="V126" s="130">
        <f>SUM(V120:V124)</f>
        <v>0</v>
      </c>
    </row>
    <row r="127" spans="1:22" s="25" customFormat="1" ht="16.5" customHeight="1">
      <c r="A127" s="30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30"/>
      <c r="T127" s="48"/>
      <c r="U127" s="132"/>
      <c r="V127" s="133"/>
    </row>
    <row r="128" spans="1:22" s="25" customFormat="1" ht="16.5" customHeight="1">
      <c r="A128" s="30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30"/>
      <c r="T128" s="48"/>
      <c r="U128" s="132"/>
      <c r="V128" s="133"/>
    </row>
    <row r="129" spans="1:22" s="25" customFormat="1" ht="16.5" customHeight="1">
      <c r="A129" s="30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30"/>
      <c r="T129" s="48"/>
      <c r="U129" s="132"/>
      <c r="V129" s="133"/>
    </row>
    <row r="130" spans="1:22" s="25" customFormat="1" ht="15.75" customHeight="1">
      <c r="A130" s="30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30"/>
      <c r="T130" s="48"/>
      <c r="U130" s="132"/>
      <c r="V130" s="133"/>
    </row>
    <row r="131" spans="1:22" s="25" customFormat="1" ht="15.75" customHeight="1">
      <c r="A131" s="30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30"/>
      <c r="T131" s="48"/>
      <c r="U131" s="132"/>
      <c r="V131" s="133"/>
    </row>
    <row r="132" spans="1:22" s="25" customFormat="1" ht="15.75" customHeight="1">
      <c r="A132" s="30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30"/>
      <c r="T132" s="48"/>
      <c r="U132" s="132"/>
      <c r="V132" s="133"/>
    </row>
    <row r="133" spans="1:22" s="25" customFormat="1" ht="16.5" customHeight="1">
      <c r="A133" s="30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30"/>
      <c r="T133" s="48"/>
      <c r="U133" s="132"/>
      <c r="V133" s="133"/>
    </row>
    <row r="134" spans="1:22" s="25" customFormat="1" ht="16.5" customHeight="1">
      <c r="A134" s="30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30"/>
      <c r="T134" s="48"/>
      <c r="U134" s="132"/>
      <c r="V134" s="133"/>
    </row>
    <row r="135" spans="1:22" s="25" customFormat="1" ht="16.5" customHeight="1">
      <c r="A135" s="30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30"/>
      <c r="T135" s="48"/>
      <c r="U135" s="132"/>
      <c r="V135" s="133"/>
    </row>
    <row r="136" spans="1:22" s="25" customFormat="1" ht="16.5" customHeight="1">
      <c r="A136" s="30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30"/>
      <c r="T136" s="48"/>
      <c r="U136" s="132"/>
      <c r="V136" s="133"/>
    </row>
    <row r="137" spans="1:22" s="25" customFormat="1" ht="16.5" customHeight="1">
      <c r="A137" s="30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30"/>
      <c r="T137" s="48"/>
      <c r="U137" s="132"/>
      <c r="V137" s="133"/>
    </row>
    <row r="138" spans="1:22" s="25" customFormat="1" ht="16.5" customHeight="1">
      <c r="A138" s="30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30"/>
      <c r="T138" s="48"/>
      <c r="U138" s="132"/>
      <c r="V138" s="133"/>
    </row>
    <row r="139" spans="1:22" s="25" customFormat="1" ht="16.5" customHeight="1">
      <c r="A139" s="30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30"/>
      <c r="T139" s="48"/>
      <c r="U139" s="132"/>
      <c r="V139" s="133"/>
    </row>
    <row r="140" spans="1:22" s="25" customFormat="1" ht="16.5" customHeight="1">
      <c r="A140" s="30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30"/>
      <c r="T140" s="48"/>
      <c r="U140" s="132"/>
      <c r="V140" s="133"/>
    </row>
    <row r="141" spans="1:22" s="25" customFormat="1" ht="16.5" customHeight="1">
      <c r="A141" s="30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30"/>
      <c r="T141" s="48"/>
      <c r="U141" s="132"/>
      <c r="V141" s="133"/>
    </row>
    <row r="142" spans="1:22" s="25" customFormat="1" ht="16.5" customHeight="1" thickBot="1">
      <c r="A142" s="30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30"/>
      <c r="T142" s="48"/>
      <c r="U142" s="132"/>
      <c r="V142" s="133"/>
    </row>
    <row r="143" spans="1:22" s="25" customFormat="1" ht="16.5" customHeight="1" thickBot="1">
      <c r="A143" s="30"/>
      <c r="B143" s="31" t="s">
        <v>43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3"/>
      <c r="T143" s="33"/>
      <c r="U143" s="34"/>
      <c r="V143" s="35"/>
    </row>
    <row r="144" spans="1:22" s="25" customFormat="1" ht="16.5" customHeight="1" thickBot="1">
      <c r="A144" s="36">
        <v>3</v>
      </c>
      <c r="B144" s="403" t="s">
        <v>46</v>
      </c>
      <c r="C144" s="404"/>
      <c r="D144" s="404"/>
      <c r="E144" s="404"/>
      <c r="F144" s="404"/>
      <c r="G144" s="404"/>
      <c r="H144" s="381" t="s">
        <v>84</v>
      </c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0"/>
      <c r="T144" s="30"/>
      <c r="U144" s="37"/>
      <c r="V144" s="37"/>
    </row>
    <row r="145" spans="1:22" s="25" customFormat="1" ht="30.75" customHeight="1" thickBot="1">
      <c r="A145" s="30"/>
      <c r="B145" s="422" t="s">
        <v>103</v>
      </c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0"/>
      <c r="T145" s="30"/>
      <c r="U145" s="37"/>
      <c r="V145" s="37"/>
    </row>
    <row r="146" spans="1:22" s="38" customFormat="1" ht="16.5" customHeight="1">
      <c r="A146" s="30"/>
      <c r="F146" s="39"/>
      <c r="K146" s="356"/>
      <c r="L146" s="357"/>
      <c r="M146" s="358"/>
      <c r="P146" s="39"/>
      <c r="S146" s="40"/>
      <c r="U146" s="41"/>
      <c r="V146" s="41"/>
    </row>
    <row r="147" spans="1:22" s="25" customFormat="1" ht="16.5" customHeight="1" thickBot="1">
      <c r="A147" s="30"/>
      <c r="R147" s="42"/>
      <c r="S147" s="30"/>
      <c r="T147" s="30"/>
      <c r="U147" s="37"/>
      <c r="V147" s="37"/>
    </row>
    <row r="148" spans="1:22" s="25" customFormat="1" ht="16.5" customHeight="1">
      <c r="A148" s="43" t="s">
        <v>22</v>
      </c>
      <c r="B148" s="44"/>
      <c r="C148" s="359"/>
      <c r="D148" s="360"/>
      <c r="E148" s="360" t="s">
        <v>30</v>
      </c>
      <c r="F148" s="360"/>
      <c r="G148" s="361"/>
      <c r="H148" s="361"/>
      <c r="I148" s="361"/>
      <c r="J148" s="361"/>
      <c r="K148" s="44"/>
      <c r="L148" s="44"/>
      <c r="M148" s="44"/>
      <c r="N148" s="44"/>
      <c r="O148" s="44"/>
      <c r="P148" s="45"/>
      <c r="Q148" s="46"/>
      <c r="R148" s="47"/>
      <c r="S148" s="48"/>
      <c r="T148" s="30"/>
      <c r="U148" s="37"/>
      <c r="V148" s="37"/>
    </row>
    <row r="149" spans="1:22" s="25" customFormat="1" ht="16.5" customHeight="1">
      <c r="A149" s="49" t="s">
        <v>20</v>
      </c>
      <c r="B149" s="50"/>
      <c r="C149" s="398">
        <v>0</v>
      </c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400"/>
      <c r="Q149" s="46"/>
      <c r="R149" s="47"/>
      <c r="S149" s="48"/>
      <c r="T149" s="30"/>
      <c r="U149" s="37"/>
      <c r="V149" s="37"/>
    </row>
    <row r="150" spans="1:22" s="25" customFormat="1" ht="16.5" customHeight="1" thickBot="1">
      <c r="A150" s="51" t="s">
        <v>0</v>
      </c>
      <c r="B150" s="52"/>
      <c r="C150" s="401">
        <v>100</v>
      </c>
      <c r="D150" s="402"/>
      <c r="E150" s="402"/>
      <c r="F150" s="53"/>
      <c r="G150" s="54" t="s">
        <v>1</v>
      </c>
      <c r="H150" s="53"/>
      <c r="I150" s="53"/>
      <c r="J150" s="53"/>
      <c r="K150" s="53"/>
      <c r="L150" s="53"/>
      <c r="M150" s="53"/>
      <c r="N150" s="53"/>
      <c r="O150" s="388">
        <v>2.5</v>
      </c>
      <c r="P150" s="389"/>
      <c r="Q150" s="46"/>
      <c r="R150" s="47"/>
      <c r="S150" s="48"/>
      <c r="T150" s="30"/>
      <c r="U150" s="37"/>
      <c r="V150" s="37"/>
    </row>
    <row r="151" spans="1:22" s="25" customFormat="1" ht="16.5" customHeight="1" thickBot="1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7"/>
      <c r="S151" s="58"/>
      <c r="T151" s="55"/>
      <c r="U151" s="59"/>
      <c r="V151" s="59"/>
    </row>
    <row r="152" spans="1:22" s="25" customFormat="1" ht="16.5" customHeight="1">
      <c r="A152" s="60" t="s">
        <v>19</v>
      </c>
      <c r="B152" s="370" t="s">
        <v>2</v>
      </c>
      <c r="C152" s="371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2"/>
      <c r="S152" s="376" t="s">
        <v>3</v>
      </c>
      <c r="T152" s="376" t="s">
        <v>4</v>
      </c>
      <c r="U152" s="386" t="s">
        <v>25</v>
      </c>
      <c r="V152" s="362" t="s">
        <v>26</v>
      </c>
    </row>
    <row r="153" spans="1:22" s="25" customFormat="1" ht="16.5" customHeight="1">
      <c r="A153" s="61" t="s">
        <v>5</v>
      </c>
      <c r="B153" s="373"/>
      <c r="C153" s="374"/>
      <c r="D153" s="374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/>
      <c r="R153" s="375"/>
      <c r="S153" s="377"/>
      <c r="T153" s="377"/>
      <c r="U153" s="387"/>
      <c r="V153" s="363"/>
    </row>
    <row r="154" spans="1:22" s="25" customFormat="1" ht="16.5" customHeight="1">
      <c r="A154" s="62"/>
      <c r="B154" s="63" t="s">
        <v>6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5"/>
      <c r="S154" s="65"/>
      <c r="T154" s="64"/>
      <c r="U154" s="66"/>
      <c r="V154" s="67"/>
    </row>
    <row r="155" spans="1:22" s="25" customFormat="1" ht="39.75" customHeight="1">
      <c r="A155" s="68" t="s">
        <v>7</v>
      </c>
      <c r="B155" s="364" t="s">
        <v>81</v>
      </c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6"/>
      <c r="S155" s="69" t="s">
        <v>82</v>
      </c>
      <c r="T155" s="70">
        <f>(C150*(O150+1)*L156)</f>
        <v>122.49999999999999</v>
      </c>
      <c r="U155" s="71"/>
      <c r="V155" s="72">
        <f>ROUND($T155*U155,2)</f>
        <v>0</v>
      </c>
    </row>
    <row r="156" spans="1:22" s="25" customFormat="1" ht="16.5" customHeight="1">
      <c r="A156" s="73"/>
      <c r="B156" s="74">
        <f>C150</f>
        <v>100</v>
      </c>
      <c r="C156" s="75" t="s">
        <v>13</v>
      </c>
      <c r="D156" s="76" t="s">
        <v>14</v>
      </c>
      <c r="E156" s="77">
        <f>O150</f>
        <v>2.5</v>
      </c>
      <c r="F156" s="75" t="s">
        <v>15</v>
      </c>
      <c r="G156" s="77">
        <v>1</v>
      </c>
      <c r="H156" s="76" t="s">
        <v>16</v>
      </c>
      <c r="I156" s="76"/>
      <c r="J156" s="85" t="s">
        <v>13</v>
      </c>
      <c r="K156" s="86" t="s">
        <v>14</v>
      </c>
      <c r="L156" s="87">
        <v>0.35</v>
      </c>
      <c r="M156" s="88" t="s">
        <v>13</v>
      </c>
      <c r="N156" s="89">
        <v>1.3</v>
      </c>
      <c r="O156" s="90" t="s">
        <v>17</v>
      </c>
      <c r="P156" s="91"/>
      <c r="Q156" s="92"/>
      <c r="R156" s="92"/>
      <c r="S156" s="93"/>
      <c r="T156" s="81"/>
      <c r="U156" s="82"/>
      <c r="V156" s="83"/>
    </row>
    <row r="157" spans="1:22" s="25" customFormat="1" ht="16.5" customHeight="1">
      <c r="A157" s="73"/>
      <c r="B157" s="74"/>
      <c r="C157" s="75"/>
      <c r="D157" s="76"/>
      <c r="E157" s="77"/>
      <c r="F157" s="75"/>
      <c r="G157" s="77"/>
      <c r="H157" s="76"/>
      <c r="I157" s="76"/>
      <c r="J157" s="78"/>
      <c r="K157" s="78"/>
      <c r="L157" s="78"/>
      <c r="M157" s="78"/>
      <c r="N157" s="78"/>
      <c r="O157" s="78"/>
      <c r="P157" s="78"/>
      <c r="Q157" s="78"/>
      <c r="R157" s="79"/>
      <c r="S157" s="80"/>
      <c r="T157" s="81"/>
      <c r="U157" s="82"/>
      <c r="V157" s="83"/>
    </row>
    <row r="158" spans="1:22" s="25" customFormat="1" ht="39.75" customHeight="1">
      <c r="A158" s="68" t="s">
        <v>8</v>
      </c>
      <c r="B158" s="364" t="s">
        <v>36</v>
      </c>
      <c r="C158" s="365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6"/>
      <c r="S158" s="69" t="s">
        <v>33</v>
      </c>
      <c r="T158" s="70">
        <f>(C150*(O150+1))</f>
        <v>350</v>
      </c>
      <c r="U158" s="71"/>
      <c r="V158" s="72">
        <f>ROUND($T158*U158,2)</f>
        <v>0</v>
      </c>
    </row>
    <row r="159" spans="1:22" s="25" customFormat="1" ht="16.5" customHeight="1">
      <c r="A159" s="73"/>
      <c r="B159" s="74">
        <f>C150</f>
        <v>100</v>
      </c>
      <c r="C159" s="75" t="s">
        <v>13</v>
      </c>
      <c r="D159" s="76" t="s">
        <v>14</v>
      </c>
      <c r="E159" s="77">
        <f>O150</f>
        <v>2.5</v>
      </c>
      <c r="F159" s="75" t="s">
        <v>15</v>
      </c>
      <c r="G159" s="77">
        <v>1</v>
      </c>
      <c r="H159" s="76" t="s">
        <v>16</v>
      </c>
      <c r="I159" s="76"/>
      <c r="J159" s="78"/>
      <c r="K159" s="78"/>
      <c r="L159" s="78"/>
      <c r="M159" s="78"/>
      <c r="N159" s="78"/>
      <c r="O159" s="78"/>
      <c r="P159" s="78"/>
      <c r="Q159" s="78"/>
      <c r="R159" s="79"/>
      <c r="S159" s="80"/>
      <c r="T159" s="81"/>
      <c r="U159" s="82"/>
      <c r="V159" s="83"/>
    </row>
    <row r="160" spans="1:22" s="25" customFormat="1" ht="84.75" customHeight="1">
      <c r="A160" s="84" t="s">
        <v>80</v>
      </c>
      <c r="B160" s="364" t="s">
        <v>37</v>
      </c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69" t="s">
        <v>21</v>
      </c>
      <c r="T160" s="71">
        <f>(C150*(O150+1)*L161*1.3)+(E162*L162*1.3)</f>
        <v>159.25</v>
      </c>
      <c r="U160" s="71"/>
      <c r="V160" s="72">
        <f>ROUND($T160*U160,2)</f>
        <v>0</v>
      </c>
    </row>
    <row r="161" spans="1:22" s="25" customFormat="1" ht="16.5" customHeight="1">
      <c r="A161" s="73"/>
      <c r="B161" s="74">
        <f>C150</f>
        <v>100</v>
      </c>
      <c r="C161" s="75" t="s">
        <v>13</v>
      </c>
      <c r="D161" s="76" t="s">
        <v>14</v>
      </c>
      <c r="E161" s="77">
        <f>O150</f>
        <v>2.5</v>
      </c>
      <c r="F161" s="75" t="s">
        <v>15</v>
      </c>
      <c r="G161" s="77">
        <v>1</v>
      </c>
      <c r="H161" s="76" t="s">
        <v>16</v>
      </c>
      <c r="I161" s="76"/>
      <c r="J161" s="85" t="s">
        <v>13</v>
      </c>
      <c r="K161" s="86" t="s">
        <v>14</v>
      </c>
      <c r="L161" s="87">
        <v>0.35</v>
      </c>
      <c r="M161" s="88" t="s">
        <v>13</v>
      </c>
      <c r="N161" s="89">
        <v>1.3</v>
      </c>
      <c r="O161" s="90" t="s">
        <v>17</v>
      </c>
      <c r="P161" s="91"/>
      <c r="Q161" s="92"/>
      <c r="R161" s="92"/>
      <c r="S161" s="93"/>
      <c r="T161" s="81"/>
      <c r="U161" s="82"/>
      <c r="V161" s="83"/>
    </row>
    <row r="162" spans="1:22" s="25" customFormat="1" ht="16.5" customHeight="1">
      <c r="A162" s="73"/>
      <c r="B162" s="367"/>
      <c r="C162" s="368"/>
      <c r="D162" s="94"/>
      <c r="E162" s="369"/>
      <c r="F162" s="369"/>
      <c r="G162" s="95"/>
      <c r="H162" s="96"/>
      <c r="I162" s="96"/>
      <c r="J162" s="97"/>
      <c r="K162" s="98"/>
      <c r="L162" s="99"/>
      <c r="M162" s="99"/>
      <c r="N162" s="100"/>
      <c r="O162" s="101"/>
      <c r="P162" s="92"/>
      <c r="Q162" s="92"/>
      <c r="R162" s="92"/>
      <c r="S162" s="102"/>
      <c r="T162" s="103"/>
      <c r="U162" s="104"/>
      <c r="V162" s="105"/>
    </row>
    <row r="163" spans="1:22" s="25" customFormat="1" ht="16.5" customHeight="1">
      <c r="A163" s="106"/>
      <c r="B163" s="107" t="s">
        <v>18</v>
      </c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9"/>
      <c r="S163" s="109"/>
      <c r="T163" s="110"/>
      <c r="U163" s="111"/>
      <c r="V163" s="112"/>
    </row>
    <row r="164" spans="1:22" s="25" customFormat="1" ht="45.75" customHeight="1">
      <c r="A164" s="84" t="s">
        <v>9</v>
      </c>
      <c r="B164" s="364" t="s">
        <v>38</v>
      </c>
      <c r="C164" s="396"/>
      <c r="D164" s="396"/>
      <c r="E164" s="396"/>
      <c r="F164" s="396"/>
      <c r="G164" s="396"/>
      <c r="H164" s="396"/>
      <c r="I164" s="396"/>
      <c r="J164" s="396"/>
      <c r="K164" s="396"/>
      <c r="L164" s="396"/>
      <c r="M164" s="396"/>
      <c r="N164" s="396"/>
      <c r="O164" s="396"/>
      <c r="P164" s="396"/>
      <c r="Q164" s="396"/>
      <c r="R164" s="397"/>
      <c r="S164" s="69" t="s">
        <v>33</v>
      </c>
      <c r="T164" s="70">
        <f>C150*O150+E166</f>
        <v>250</v>
      </c>
      <c r="U164" s="71"/>
      <c r="V164" s="72">
        <f>ROUND($T164*U164,2)</f>
        <v>0</v>
      </c>
    </row>
    <row r="165" spans="1:22" s="25" customFormat="1" ht="16.5" customHeight="1">
      <c r="A165" s="73"/>
      <c r="B165" s="113">
        <f>C150</f>
        <v>100</v>
      </c>
      <c r="C165" s="114" t="s">
        <v>13</v>
      </c>
      <c r="D165" s="412">
        <f>O150</f>
        <v>2.5</v>
      </c>
      <c r="E165" s="413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80"/>
      <c r="T165" s="81"/>
      <c r="U165" s="82"/>
      <c r="V165" s="83"/>
    </row>
    <row r="166" spans="1:22" s="25" customFormat="1" ht="16.5" customHeight="1">
      <c r="A166" s="73"/>
      <c r="B166" s="410"/>
      <c r="C166" s="411"/>
      <c r="D166" s="94"/>
      <c r="E166" s="383"/>
      <c r="F166" s="384"/>
      <c r="G166" s="96"/>
      <c r="H166" s="96"/>
      <c r="I166" s="96"/>
      <c r="J166" s="92"/>
      <c r="K166" s="92"/>
      <c r="L166" s="92"/>
      <c r="M166" s="92"/>
      <c r="N166" s="92"/>
      <c r="O166" s="92"/>
      <c r="P166" s="92"/>
      <c r="Q166" s="92"/>
      <c r="R166" s="92"/>
      <c r="S166" s="102"/>
      <c r="T166" s="103"/>
      <c r="U166" s="104"/>
      <c r="V166" s="105"/>
    </row>
    <row r="167" spans="1:22" s="25" customFormat="1" ht="16.5" customHeight="1">
      <c r="A167" s="115"/>
      <c r="B167" s="116" t="s">
        <v>67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8"/>
    </row>
    <row r="168" spans="1:22" s="25" customFormat="1" ht="57.75" customHeight="1">
      <c r="A168" s="68" t="s">
        <v>10</v>
      </c>
      <c r="B168" s="364" t="s">
        <v>45</v>
      </c>
      <c r="C168" s="365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6"/>
      <c r="S168" s="69" t="s">
        <v>34</v>
      </c>
      <c r="T168" s="70">
        <f>C150*2*F169</f>
        <v>8</v>
      </c>
      <c r="U168" s="71"/>
      <c r="V168" s="72">
        <f>ROUND($T168*U168,2)</f>
        <v>0</v>
      </c>
    </row>
    <row r="169" spans="1:22" s="25" customFormat="1" ht="16.5" customHeight="1">
      <c r="A169" s="119"/>
      <c r="B169" s="120">
        <f>C150</f>
        <v>100</v>
      </c>
      <c r="C169" s="121" t="s">
        <v>13</v>
      </c>
      <c r="D169" s="122">
        <v>2</v>
      </c>
      <c r="E169" s="121" t="s">
        <v>13</v>
      </c>
      <c r="F169" s="408">
        <v>0.04</v>
      </c>
      <c r="G169" s="409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102"/>
      <c r="T169" s="123"/>
      <c r="U169" s="104"/>
      <c r="V169" s="67"/>
    </row>
    <row r="170" spans="1:22" s="25" customFormat="1" ht="16.5" customHeight="1">
      <c r="A170" s="30"/>
      <c r="R170" s="42"/>
      <c r="S170" s="30"/>
      <c r="T170" s="30"/>
      <c r="U170" s="37"/>
      <c r="V170" s="37" t="s">
        <v>27</v>
      </c>
    </row>
    <row r="171" spans="1:22" s="25" customFormat="1" ht="16.5" customHeight="1">
      <c r="A171" s="124" t="s">
        <v>23</v>
      </c>
      <c r="H171" s="125" t="s">
        <v>11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7"/>
      <c r="S171" s="128"/>
      <c r="T171" s="128"/>
      <c r="U171" s="129"/>
      <c r="V171" s="130">
        <f>V158+V160+V155</f>
        <v>0</v>
      </c>
    </row>
    <row r="172" spans="1:22" s="25" customFormat="1" ht="16.5" customHeight="1">
      <c r="A172" s="30"/>
      <c r="R172" s="131"/>
      <c r="S172" s="48"/>
      <c r="T172" s="48"/>
      <c r="U172" s="132"/>
      <c r="V172" s="133"/>
    </row>
    <row r="173" spans="1:23" s="25" customFormat="1" ht="16.5" customHeight="1">
      <c r="A173" s="30"/>
      <c r="B173" s="134"/>
      <c r="C173" s="134"/>
      <c r="D173" s="134"/>
      <c r="E173" s="134"/>
      <c r="F173" s="134"/>
      <c r="H173" s="125" t="s">
        <v>24</v>
      </c>
      <c r="I173" s="126"/>
      <c r="J173" s="135"/>
      <c r="K173" s="126"/>
      <c r="L173" s="135"/>
      <c r="M173" s="135"/>
      <c r="N173" s="135"/>
      <c r="O173" s="135"/>
      <c r="P173" s="126"/>
      <c r="Q173" s="136"/>
      <c r="R173" s="127"/>
      <c r="S173" s="128"/>
      <c r="T173" s="128"/>
      <c r="U173" s="129"/>
      <c r="V173" s="130">
        <f>V164</f>
        <v>0</v>
      </c>
      <c r="W173" s="137"/>
    </row>
    <row r="174" spans="1:22" s="25" customFormat="1" ht="16.5" customHeight="1">
      <c r="A174" s="30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8"/>
      <c r="Q174" s="131"/>
      <c r="R174" s="131"/>
      <c r="S174" s="48"/>
      <c r="T174" s="48"/>
      <c r="U174" s="132"/>
      <c r="V174" s="133"/>
    </row>
    <row r="175" spans="1:22" s="25" customFormat="1" ht="16.5" customHeight="1">
      <c r="A175" s="30"/>
      <c r="B175" s="134"/>
      <c r="C175" s="134"/>
      <c r="D175" s="134"/>
      <c r="E175" s="134"/>
      <c r="F175" s="134"/>
      <c r="H175" s="139" t="s">
        <v>68</v>
      </c>
      <c r="I175" s="126"/>
      <c r="J175" s="135"/>
      <c r="K175" s="126"/>
      <c r="L175" s="126"/>
      <c r="M175" s="135"/>
      <c r="N175" s="135"/>
      <c r="O175" s="135"/>
      <c r="P175" s="126"/>
      <c r="Q175" s="136"/>
      <c r="R175" s="127"/>
      <c r="S175" s="128"/>
      <c r="T175" s="128"/>
      <c r="U175" s="129"/>
      <c r="V175" s="130">
        <f>V168</f>
        <v>0</v>
      </c>
    </row>
    <row r="176" spans="1:22" s="25" customFormat="1" ht="16.5" customHeight="1">
      <c r="A176" s="30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40"/>
      <c r="R176" s="138"/>
      <c r="S176" s="30"/>
      <c r="T176" s="48"/>
      <c r="U176" s="132"/>
      <c r="V176" s="133"/>
    </row>
    <row r="177" spans="1:22" s="25" customFormat="1" ht="16.5" customHeight="1">
      <c r="A177" s="30"/>
      <c r="B177" s="138"/>
      <c r="C177" s="138"/>
      <c r="D177" s="138"/>
      <c r="E177" s="138"/>
      <c r="F177" s="138"/>
      <c r="H177" s="141" t="s">
        <v>12</v>
      </c>
      <c r="I177" s="126"/>
      <c r="J177" s="126"/>
      <c r="K177" s="126"/>
      <c r="L177" s="126"/>
      <c r="M177" s="126"/>
      <c r="N177" s="126"/>
      <c r="O177" s="126"/>
      <c r="P177" s="126"/>
      <c r="Q177" s="142"/>
      <c r="R177" s="127"/>
      <c r="S177" s="128"/>
      <c r="T177" s="128"/>
      <c r="U177" s="129"/>
      <c r="V177" s="130">
        <f>SUM(V171:V176)</f>
        <v>0</v>
      </c>
    </row>
    <row r="178" spans="1:22" s="25" customFormat="1" ht="16.5" customHeight="1">
      <c r="A178" s="30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30"/>
      <c r="T178" s="48"/>
      <c r="U178" s="132"/>
      <c r="V178" s="133"/>
    </row>
    <row r="179" spans="1:22" s="25" customFormat="1" ht="16.5" customHeight="1">
      <c r="A179" s="30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30"/>
      <c r="T179" s="48"/>
      <c r="U179" s="132"/>
      <c r="V179" s="133"/>
    </row>
    <row r="180" spans="1:22" s="25" customFormat="1" ht="16.5" customHeight="1">
      <c r="A180" s="30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30"/>
      <c r="T180" s="48"/>
      <c r="U180" s="132"/>
      <c r="V180" s="133"/>
    </row>
    <row r="181" spans="1:22" s="25" customFormat="1" ht="16.5" customHeight="1">
      <c r="A181" s="30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30"/>
      <c r="T181" s="48"/>
      <c r="U181" s="132"/>
      <c r="V181" s="133"/>
    </row>
    <row r="182" spans="1:22" s="25" customFormat="1" ht="16.5" customHeight="1">
      <c r="A182" s="26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26"/>
      <c r="T182" s="143"/>
      <c r="U182" s="132"/>
      <c r="V182" s="133"/>
    </row>
    <row r="183" spans="1:22" s="25" customFormat="1" ht="16.5" customHeight="1">
      <c r="A183" s="26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47"/>
      <c r="S183" s="26"/>
      <c r="T183" s="26"/>
      <c r="U183" s="27"/>
      <c r="V183" s="27"/>
    </row>
    <row r="184" spans="1:22" s="25" customFormat="1" ht="16.5" customHeight="1">
      <c r="A184" s="26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47"/>
      <c r="S184" s="26"/>
      <c r="T184" s="26"/>
      <c r="U184" s="27"/>
      <c r="V184" s="27"/>
    </row>
    <row r="185" spans="1:22" s="25" customFormat="1" ht="16.5" customHeight="1">
      <c r="A185" s="26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47"/>
      <c r="S185" s="26"/>
      <c r="T185" s="26"/>
      <c r="U185" s="27"/>
      <c r="V185" s="27"/>
    </row>
    <row r="186" spans="1:22" s="25" customFormat="1" ht="16.5" customHeight="1">
      <c r="A186" s="26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47"/>
      <c r="S186" s="26"/>
      <c r="T186" s="26"/>
      <c r="U186" s="27"/>
      <c r="V186" s="27"/>
    </row>
    <row r="187" spans="1:22" s="25" customFormat="1" ht="16.5" customHeight="1">
      <c r="A187" s="26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47"/>
      <c r="S187" s="26"/>
      <c r="T187" s="26"/>
      <c r="U187" s="27"/>
      <c r="V187" s="27"/>
    </row>
    <row r="188" spans="3:22" s="167" customFormat="1" ht="16.5" customHeight="1" thickBot="1"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</row>
    <row r="189" spans="1:22" ht="16.5" customHeight="1" thickBot="1">
      <c r="A189" s="169"/>
      <c r="B189" s="170" t="s">
        <v>43</v>
      </c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2"/>
      <c r="T189" s="172"/>
      <c r="U189" s="173"/>
      <c r="V189" s="174"/>
    </row>
    <row r="190" spans="1:22" ht="16.5" customHeight="1" thickBot="1">
      <c r="A190" s="175">
        <v>4</v>
      </c>
      <c r="B190" s="342" t="s">
        <v>86</v>
      </c>
      <c r="C190" s="343"/>
      <c r="D190" s="343"/>
      <c r="E190" s="343"/>
      <c r="F190" s="343"/>
      <c r="G190" s="343"/>
      <c r="H190" s="344" t="s">
        <v>87</v>
      </c>
      <c r="I190" s="344"/>
      <c r="J190" s="344"/>
      <c r="K190" s="344"/>
      <c r="L190" s="344"/>
      <c r="M190" s="344"/>
      <c r="N190" s="344"/>
      <c r="O190" s="344"/>
      <c r="P190" s="344"/>
      <c r="Q190" s="344"/>
      <c r="R190" s="345"/>
      <c r="S190" s="169"/>
      <c r="T190" s="169"/>
      <c r="U190" s="176"/>
      <c r="V190" s="176"/>
    </row>
    <row r="191" spans="1:22" ht="16.5" customHeight="1" thickBot="1">
      <c r="A191" s="169"/>
      <c r="B191" s="355" t="s">
        <v>88</v>
      </c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8"/>
      <c r="S191" s="169"/>
      <c r="T191" s="169"/>
      <c r="U191" s="176"/>
      <c r="V191" s="176"/>
    </row>
    <row r="192" spans="1:22" s="177" customFormat="1" ht="16.5" customHeight="1">
      <c r="A192" s="169"/>
      <c r="F192" s="178"/>
      <c r="K192" s="349"/>
      <c r="L192" s="350"/>
      <c r="M192" s="351"/>
      <c r="P192" s="178"/>
      <c r="S192" s="179"/>
      <c r="U192" s="180"/>
      <c r="V192" s="180"/>
    </row>
    <row r="193" spans="1:22" ht="16.5" customHeight="1" thickBot="1">
      <c r="A193" s="169"/>
      <c r="S193" s="169"/>
      <c r="T193" s="169"/>
      <c r="U193" s="176"/>
      <c r="V193" s="176"/>
    </row>
    <row r="194" spans="1:22" ht="16.5" customHeight="1">
      <c r="A194" s="181" t="s">
        <v>22</v>
      </c>
      <c r="B194" s="182"/>
      <c r="C194" s="352"/>
      <c r="D194" s="353"/>
      <c r="E194" s="353" t="s">
        <v>30</v>
      </c>
      <c r="F194" s="353"/>
      <c r="G194" s="354"/>
      <c r="H194" s="354"/>
      <c r="I194" s="354"/>
      <c r="J194" s="354"/>
      <c r="K194" s="182"/>
      <c r="L194" s="182"/>
      <c r="M194" s="182"/>
      <c r="N194" s="182"/>
      <c r="O194" s="182"/>
      <c r="P194" s="183"/>
      <c r="Q194" s="184"/>
      <c r="S194" s="169"/>
      <c r="T194" s="169"/>
      <c r="U194" s="176"/>
      <c r="V194" s="176"/>
    </row>
    <row r="195" spans="1:22" ht="16.5" customHeight="1">
      <c r="A195" s="185" t="s">
        <v>20</v>
      </c>
      <c r="B195" s="186"/>
      <c r="C195" s="327">
        <v>0</v>
      </c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9"/>
      <c r="Q195" s="184"/>
      <c r="S195" s="169"/>
      <c r="T195" s="169"/>
      <c r="U195" s="176"/>
      <c r="V195" s="176"/>
    </row>
    <row r="196" spans="1:22" ht="16.5" customHeight="1" thickBot="1">
      <c r="A196" s="187" t="s">
        <v>0</v>
      </c>
      <c r="B196" s="188"/>
      <c r="C196" s="330">
        <v>120</v>
      </c>
      <c r="D196" s="331"/>
      <c r="E196" s="331"/>
      <c r="F196" s="189"/>
      <c r="G196" s="190" t="s">
        <v>1</v>
      </c>
      <c r="H196" s="189"/>
      <c r="I196" s="189"/>
      <c r="J196" s="189"/>
      <c r="K196" s="189"/>
      <c r="L196" s="189"/>
      <c r="M196" s="189"/>
      <c r="N196" s="189"/>
      <c r="O196" s="332">
        <v>2.5</v>
      </c>
      <c r="P196" s="333"/>
      <c r="Q196" s="184"/>
      <c r="S196" s="169"/>
      <c r="T196" s="169"/>
      <c r="U196" s="176"/>
      <c r="V196" s="176"/>
    </row>
    <row r="197" spans="1:22" ht="16.5" customHeight="1" thickBot="1">
      <c r="A197" s="191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3"/>
      <c r="S197" s="194"/>
      <c r="T197" s="191"/>
      <c r="U197" s="195"/>
      <c r="V197" s="195"/>
    </row>
    <row r="198" spans="1:22" ht="16.5" customHeight="1">
      <c r="A198" s="196" t="s">
        <v>19</v>
      </c>
      <c r="B198" s="334" t="s">
        <v>2</v>
      </c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6"/>
      <c r="S198" s="340" t="s">
        <v>3</v>
      </c>
      <c r="T198" s="340" t="s">
        <v>4</v>
      </c>
      <c r="U198" s="320" t="s">
        <v>25</v>
      </c>
      <c r="V198" s="322" t="s">
        <v>26</v>
      </c>
    </row>
    <row r="199" spans="1:22" ht="16.5" customHeight="1">
      <c r="A199" s="197" t="s">
        <v>5</v>
      </c>
      <c r="B199" s="337"/>
      <c r="C199" s="338"/>
      <c r="D199" s="338"/>
      <c r="E199" s="338"/>
      <c r="F199" s="338"/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9"/>
      <c r="S199" s="341"/>
      <c r="T199" s="341"/>
      <c r="U199" s="321"/>
      <c r="V199" s="323"/>
    </row>
    <row r="200" spans="1:22" ht="16.5" customHeight="1">
      <c r="A200" s="198"/>
      <c r="B200" s="199" t="s">
        <v>6</v>
      </c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1"/>
      <c r="S200" s="201"/>
      <c r="T200" s="200"/>
      <c r="U200" s="202"/>
      <c r="V200" s="203"/>
    </row>
    <row r="201" spans="1:22" ht="40.5" customHeight="1">
      <c r="A201" s="204" t="s">
        <v>7</v>
      </c>
      <c r="B201" s="307" t="s">
        <v>89</v>
      </c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7"/>
      <c r="S201" s="205" t="s">
        <v>90</v>
      </c>
      <c r="T201" s="206">
        <f>(C196*(O196+1))</f>
        <v>420</v>
      </c>
      <c r="U201" s="207"/>
      <c r="V201" s="208">
        <f>ROUND($T201*U201,2)</f>
        <v>0</v>
      </c>
    </row>
    <row r="202" spans="1:22" ht="16.5" customHeight="1">
      <c r="A202" s="209"/>
      <c r="B202" s="210">
        <f>C196</f>
        <v>120</v>
      </c>
      <c r="C202" s="211" t="s">
        <v>13</v>
      </c>
      <c r="D202" s="212" t="s">
        <v>14</v>
      </c>
      <c r="E202" s="213">
        <f>O196</f>
        <v>2.5</v>
      </c>
      <c r="F202" s="211" t="s">
        <v>15</v>
      </c>
      <c r="G202" s="213">
        <v>1</v>
      </c>
      <c r="H202" s="212" t="s">
        <v>16</v>
      </c>
      <c r="I202" s="212"/>
      <c r="J202" s="214"/>
      <c r="K202" s="214"/>
      <c r="L202" s="214"/>
      <c r="M202" s="214"/>
      <c r="N202" s="214"/>
      <c r="O202" s="214"/>
      <c r="P202" s="214"/>
      <c r="Q202" s="214"/>
      <c r="R202" s="215"/>
      <c r="S202" s="216"/>
      <c r="T202" s="217"/>
      <c r="U202" s="218"/>
      <c r="V202" s="219"/>
    </row>
    <row r="203" spans="1:22" ht="83.25" customHeight="1">
      <c r="A203" s="220" t="s">
        <v>8</v>
      </c>
      <c r="B203" s="307" t="s">
        <v>91</v>
      </c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7"/>
      <c r="S203" s="205" t="s">
        <v>21</v>
      </c>
      <c r="T203" s="207">
        <f>(C196*(O196+1)*L204*1.3)+(E205*L205*1.3)</f>
        <v>191.1</v>
      </c>
      <c r="U203" s="207"/>
      <c r="V203" s="208">
        <f>ROUND($T203*U203,2)</f>
        <v>0</v>
      </c>
    </row>
    <row r="204" spans="1:22" ht="16.5" customHeight="1">
      <c r="A204" s="209"/>
      <c r="B204" s="210">
        <f>C196</f>
        <v>120</v>
      </c>
      <c r="C204" s="211" t="s">
        <v>13</v>
      </c>
      <c r="D204" s="212" t="s">
        <v>14</v>
      </c>
      <c r="E204" s="213">
        <f>O196</f>
        <v>2.5</v>
      </c>
      <c r="F204" s="211" t="s">
        <v>15</v>
      </c>
      <c r="G204" s="213">
        <v>1</v>
      </c>
      <c r="H204" s="212" t="s">
        <v>16</v>
      </c>
      <c r="I204" s="212"/>
      <c r="J204" s="221" t="s">
        <v>13</v>
      </c>
      <c r="K204" s="222" t="s">
        <v>14</v>
      </c>
      <c r="L204" s="223">
        <v>0.35</v>
      </c>
      <c r="M204" s="224" t="s">
        <v>13</v>
      </c>
      <c r="N204" s="225">
        <v>1.3</v>
      </c>
      <c r="O204" s="226" t="s">
        <v>17</v>
      </c>
      <c r="P204" s="227"/>
      <c r="Q204" s="228"/>
      <c r="R204" s="228"/>
      <c r="S204" s="229"/>
      <c r="T204" s="217"/>
      <c r="U204" s="218"/>
      <c r="V204" s="219"/>
    </row>
    <row r="205" spans="1:22" ht="16.5" customHeight="1">
      <c r="A205" s="209"/>
      <c r="B205" s="324"/>
      <c r="C205" s="325"/>
      <c r="D205" s="230"/>
      <c r="E205" s="326"/>
      <c r="F205" s="326"/>
      <c r="G205" s="231"/>
      <c r="H205" s="232"/>
      <c r="I205" s="232"/>
      <c r="J205" s="233"/>
      <c r="K205" s="234"/>
      <c r="L205" s="235"/>
      <c r="M205" s="235"/>
      <c r="N205" s="236"/>
      <c r="O205" s="237"/>
      <c r="P205" s="228"/>
      <c r="Q205" s="228"/>
      <c r="R205" s="228"/>
      <c r="S205" s="238"/>
      <c r="T205" s="239"/>
      <c r="U205" s="240"/>
      <c r="V205" s="241"/>
    </row>
    <row r="206" spans="1:22" ht="16.5" customHeight="1">
      <c r="A206" s="242"/>
      <c r="B206" s="243" t="s">
        <v>18</v>
      </c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4"/>
      <c r="P206" s="244"/>
      <c r="Q206" s="244"/>
      <c r="R206" s="245"/>
      <c r="S206" s="245"/>
      <c r="T206" s="246"/>
      <c r="U206" s="247"/>
      <c r="V206" s="248"/>
    </row>
    <row r="207" spans="1:22" ht="40.5" customHeight="1">
      <c r="A207" s="220" t="s">
        <v>9</v>
      </c>
      <c r="B207" s="307" t="s">
        <v>92</v>
      </c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9"/>
      <c r="S207" s="205" t="s">
        <v>90</v>
      </c>
      <c r="T207" s="206">
        <f>C196*O196+E209</f>
        <v>300</v>
      </c>
      <c r="U207" s="207"/>
      <c r="V207" s="208">
        <f>ROUND($T207*U207,2)</f>
        <v>0</v>
      </c>
    </row>
    <row r="208" spans="1:22" ht="16.5" customHeight="1">
      <c r="A208" s="209"/>
      <c r="B208" s="249">
        <f>C196</f>
        <v>120</v>
      </c>
      <c r="C208" s="250" t="s">
        <v>13</v>
      </c>
      <c r="D208" s="310">
        <f>O196</f>
        <v>2.5</v>
      </c>
      <c r="E208" s="311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16"/>
      <c r="T208" s="217"/>
      <c r="U208" s="218"/>
      <c r="V208" s="219"/>
    </row>
    <row r="209" spans="1:22" ht="16.5" customHeight="1">
      <c r="A209" s="209"/>
      <c r="B209" s="312"/>
      <c r="C209" s="313"/>
      <c r="D209" s="230"/>
      <c r="E209" s="314"/>
      <c r="F209" s="315"/>
      <c r="G209" s="232"/>
      <c r="H209" s="232"/>
      <c r="I209" s="232"/>
      <c r="J209" s="228"/>
      <c r="K209" s="228"/>
      <c r="L209" s="228"/>
      <c r="M209" s="228"/>
      <c r="N209" s="228"/>
      <c r="O209" s="228"/>
      <c r="P209" s="228"/>
      <c r="Q209" s="228"/>
      <c r="R209" s="228"/>
      <c r="S209" s="238"/>
      <c r="T209" s="239"/>
      <c r="U209" s="240"/>
      <c r="V209" s="241"/>
    </row>
    <row r="210" spans="1:22" ht="16.5" customHeight="1">
      <c r="A210" s="251"/>
      <c r="B210" s="252" t="s">
        <v>67</v>
      </c>
      <c r="C210" s="253"/>
      <c r="D210" s="253"/>
      <c r="E210" s="253"/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4"/>
    </row>
    <row r="211" spans="1:22" ht="60" customHeight="1">
      <c r="A211" s="204" t="s">
        <v>10</v>
      </c>
      <c r="B211" s="307" t="s">
        <v>93</v>
      </c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7"/>
      <c r="S211" s="205" t="s">
        <v>21</v>
      </c>
      <c r="T211" s="206">
        <f>C196*2*F212</f>
        <v>9.6</v>
      </c>
      <c r="U211" s="207"/>
      <c r="V211" s="208">
        <f>ROUND($T211*U211,2)</f>
        <v>0</v>
      </c>
    </row>
    <row r="212" spans="1:22" ht="16.5" customHeight="1">
      <c r="A212" s="255"/>
      <c r="B212" s="256">
        <f>C196</f>
        <v>120</v>
      </c>
      <c r="C212" s="257" t="s">
        <v>13</v>
      </c>
      <c r="D212" s="258">
        <v>2</v>
      </c>
      <c r="E212" s="257" t="s">
        <v>13</v>
      </c>
      <c r="F212" s="318">
        <v>0.04</v>
      </c>
      <c r="G212" s="319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8"/>
      <c r="T212" s="259"/>
      <c r="U212" s="240"/>
      <c r="V212" s="203"/>
    </row>
    <row r="213" spans="1:22" ht="16.5" customHeight="1">
      <c r="A213" s="169"/>
      <c r="S213" s="169"/>
      <c r="T213" s="169"/>
      <c r="U213" s="176"/>
      <c r="V213" s="176" t="s">
        <v>27</v>
      </c>
    </row>
    <row r="214" spans="1:22" ht="16.5" customHeight="1">
      <c r="A214" s="260" t="s">
        <v>23</v>
      </c>
      <c r="H214" s="261" t="s">
        <v>11</v>
      </c>
      <c r="I214" s="262"/>
      <c r="J214" s="262"/>
      <c r="K214" s="262"/>
      <c r="L214" s="262"/>
      <c r="M214" s="262"/>
      <c r="N214" s="262"/>
      <c r="O214" s="262"/>
      <c r="P214" s="262"/>
      <c r="Q214" s="262"/>
      <c r="R214" s="263"/>
      <c r="S214" s="264"/>
      <c r="T214" s="264"/>
      <c r="U214" s="265"/>
      <c r="V214" s="266">
        <f>V201+V203</f>
        <v>0</v>
      </c>
    </row>
    <row r="215" spans="1:22" ht="16.5" customHeight="1">
      <c r="A215" s="169"/>
      <c r="R215" s="267"/>
      <c r="S215" s="169"/>
      <c r="T215" s="169"/>
      <c r="U215" s="268"/>
      <c r="V215" s="269"/>
    </row>
    <row r="216" spans="1:23" ht="16.5" customHeight="1">
      <c r="A216" s="169"/>
      <c r="B216" s="270"/>
      <c r="C216" s="270"/>
      <c r="D216" s="270"/>
      <c r="E216" s="270"/>
      <c r="F216" s="270"/>
      <c r="H216" s="261" t="s">
        <v>24</v>
      </c>
      <c r="I216" s="262"/>
      <c r="J216" s="271"/>
      <c r="K216" s="262"/>
      <c r="L216" s="271"/>
      <c r="M216" s="271"/>
      <c r="N216" s="271"/>
      <c r="O216" s="271"/>
      <c r="P216" s="262"/>
      <c r="Q216" s="272"/>
      <c r="R216" s="263"/>
      <c r="S216" s="264"/>
      <c r="T216" s="264"/>
      <c r="U216" s="265"/>
      <c r="V216" s="266">
        <f>V207</f>
        <v>0</v>
      </c>
      <c r="W216" s="273"/>
    </row>
    <row r="217" spans="1:22" ht="16.5" customHeight="1">
      <c r="A217" s="169"/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Q217" s="267"/>
      <c r="R217" s="267"/>
      <c r="S217" s="169"/>
      <c r="T217" s="169"/>
      <c r="U217" s="268"/>
      <c r="V217" s="269"/>
    </row>
    <row r="218" spans="1:22" ht="16.5" customHeight="1">
      <c r="A218" s="169"/>
      <c r="B218" s="270"/>
      <c r="C218" s="270"/>
      <c r="D218" s="270"/>
      <c r="E218" s="270"/>
      <c r="F218" s="270"/>
      <c r="H218" s="274" t="s">
        <v>68</v>
      </c>
      <c r="I218" s="262"/>
      <c r="J218" s="271"/>
      <c r="K218" s="262"/>
      <c r="L218" s="262"/>
      <c r="M218" s="271"/>
      <c r="N218" s="271"/>
      <c r="O218" s="271"/>
      <c r="P218" s="262"/>
      <c r="Q218" s="272"/>
      <c r="R218" s="263"/>
      <c r="S218" s="264"/>
      <c r="T218" s="264"/>
      <c r="U218" s="265"/>
      <c r="V218" s="266">
        <f>V211</f>
        <v>0</v>
      </c>
    </row>
    <row r="219" spans="1:22" ht="16.5" customHeight="1">
      <c r="A219" s="169"/>
      <c r="Q219" s="275"/>
      <c r="R219"/>
      <c r="S219" s="169"/>
      <c r="T219" s="169"/>
      <c r="U219" s="268"/>
      <c r="V219" s="269"/>
    </row>
    <row r="220" spans="1:22" ht="16.5" customHeight="1">
      <c r="A220" s="169"/>
      <c r="H220" s="276" t="s">
        <v>12</v>
      </c>
      <c r="I220" s="262"/>
      <c r="J220" s="262"/>
      <c r="K220" s="262"/>
      <c r="L220" s="262"/>
      <c r="M220" s="262"/>
      <c r="N220" s="262"/>
      <c r="O220" s="262"/>
      <c r="P220" s="262"/>
      <c r="Q220" s="277"/>
      <c r="R220" s="263"/>
      <c r="S220" s="264"/>
      <c r="T220" s="264"/>
      <c r="U220" s="265"/>
      <c r="V220" s="266">
        <f>SUM(V214:V219)</f>
        <v>0</v>
      </c>
    </row>
    <row r="221" spans="1:22" ht="16.5" customHeight="1">
      <c r="A221" s="169"/>
      <c r="R221"/>
      <c r="S221" s="169"/>
      <c r="T221" s="169"/>
      <c r="U221" s="268"/>
      <c r="V221" s="269"/>
    </row>
    <row r="222" spans="1:22" ht="16.5" customHeight="1">
      <c r="A222" s="169"/>
      <c r="R222"/>
      <c r="S222" s="169"/>
      <c r="T222" s="169"/>
      <c r="U222" s="268"/>
      <c r="V222" s="269"/>
    </row>
    <row r="223" spans="1:22" ht="16.5" customHeight="1">
      <c r="A223" s="169"/>
      <c r="R223"/>
      <c r="S223" s="169"/>
      <c r="T223" s="169"/>
      <c r="U223" s="268"/>
      <c r="V223" s="269"/>
    </row>
    <row r="224" spans="1:22" ht="16.5" customHeight="1">
      <c r="A224" s="169"/>
      <c r="R224"/>
      <c r="S224" s="169"/>
      <c r="T224" s="169"/>
      <c r="U224" s="268"/>
      <c r="V224" s="269"/>
    </row>
    <row r="225" spans="1:22" ht="16.5" customHeight="1">
      <c r="A225" s="169"/>
      <c r="R225"/>
      <c r="S225" s="169"/>
      <c r="T225" s="169"/>
      <c r="U225" s="268"/>
      <c r="V225" s="269"/>
    </row>
    <row r="226" spans="1:22" ht="16.5" customHeight="1">
      <c r="A226" s="169"/>
      <c r="R226"/>
      <c r="S226" s="169"/>
      <c r="T226" s="169"/>
      <c r="U226" s="268"/>
      <c r="V226" s="269"/>
    </row>
    <row r="227" spans="1:22" ht="16.5" customHeight="1">
      <c r="A227" s="169"/>
      <c r="R227"/>
      <c r="S227" s="169"/>
      <c r="T227" s="169"/>
      <c r="U227" s="268"/>
      <c r="V227" s="269"/>
    </row>
    <row r="228" spans="1:22" ht="16.5" customHeight="1">
      <c r="A228" s="169"/>
      <c r="R228"/>
      <c r="S228" s="169"/>
      <c r="T228" s="169"/>
      <c r="U228" s="268"/>
      <c r="V228" s="269"/>
    </row>
    <row r="229" spans="1:22" ht="16.5" customHeight="1">
      <c r="A229" s="169"/>
      <c r="R229"/>
      <c r="S229" s="169"/>
      <c r="T229" s="169"/>
      <c r="U229" s="268"/>
      <c r="V229" s="269"/>
    </row>
    <row r="230" spans="1:22" ht="16.5" customHeight="1">
      <c r="A230" s="169"/>
      <c r="R230"/>
      <c r="S230" s="169"/>
      <c r="T230" s="169"/>
      <c r="U230" s="268"/>
      <c r="V230" s="269"/>
    </row>
    <row r="231" spans="1:22" ht="16.5" customHeight="1">
      <c r="A231" s="169"/>
      <c r="R231"/>
      <c r="S231" s="169"/>
      <c r="T231" s="169"/>
      <c r="U231" s="268"/>
      <c r="V231" s="269"/>
    </row>
    <row r="232" spans="1:22" ht="16.5" customHeight="1">
      <c r="A232" s="169"/>
      <c r="R232"/>
      <c r="S232" s="169"/>
      <c r="T232" s="169"/>
      <c r="U232" s="268"/>
      <c r="V232" s="269"/>
    </row>
    <row r="233" spans="1:22" ht="16.5" customHeight="1">
      <c r="A233" s="169"/>
      <c r="R233"/>
      <c r="S233" s="169"/>
      <c r="T233" s="169"/>
      <c r="U233" s="268"/>
      <c r="V233" s="269"/>
    </row>
    <row r="234" spans="1:22" ht="16.5" customHeight="1">
      <c r="A234" s="169"/>
      <c r="R234"/>
      <c r="S234" s="169"/>
      <c r="T234" s="169"/>
      <c r="U234" s="268"/>
      <c r="V234" s="269"/>
    </row>
    <row r="235" spans="1:22" ht="16.5" customHeight="1">
      <c r="A235" s="169"/>
      <c r="R235"/>
      <c r="S235" s="169"/>
      <c r="T235" s="169"/>
      <c r="U235" s="268"/>
      <c r="V235" s="269"/>
    </row>
    <row r="236" spans="1:22" ht="16.5" customHeight="1" thickBot="1">
      <c r="A236" s="169"/>
      <c r="R236"/>
      <c r="S236" s="169"/>
      <c r="T236" s="169"/>
      <c r="U236" s="268"/>
      <c r="V236" s="269"/>
    </row>
    <row r="237" spans="1:22" ht="16.5" customHeight="1" thickBot="1">
      <c r="A237" s="169"/>
      <c r="B237" s="170" t="s">
        <v>43</v>
      </c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2"/>
      <c r="T237" s="172"/>
      <c r="U237" s="173"/>
      <c r="V237" s="174"/>
    </row>
    <row r="238" spans="1:22" ht="16.5" customHeight="1" thickBot="1">
      <c r="A238" s="175">
        <v>5</v>
      </c>
      <c r="B238" s="342" t="s">
        <v>94</v>
      </c>
      <c r="C238" s="343"/>
      <c r="D238" s="343"/>
      <c r="E238" s="343"/>
      <c r="F238" s="343"/>
      <c r="G238" s="343"/>
      <c r="H238" s="344" t="s">
        <v>95</v>
      </c>
      <c r="I238" s="344"/>
      <c r="J238" s="344"/>
      <c r="K238" s="344"/>
      <c r="L238" s="344"/>
      <c r="M238" s="344"/>
      <c r="N238" s="344"/>
      <c r="O238" s="344"/>
      <c r="P238" s="344"/>
      <c r="Q238" s="344"/>
      <c r="R238" s="345"/>
      <c r="S238" s="169"/>
      <c r="T238" s="169"/>
      <c r="U238" s="176"/>
      <c r="V238" s="176"/>
    </row>
    <row r="239" spans="1:22" ht="16.5" customHeight="1" thickBot="1">
      <c r="A239" s="169"/>
      <c r="B239" s="355" t="s">
        <v>96</v>
      </c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8"/>
      <c r="S239" s="169"/>
      <c r="T239" s="169"/>
      <c r="U239" s="176"/>
      <c r="V239" s="176"/>
    </row>
    <row r="240" spans="1:22" s="177" customFormat="1" ht="16.5" customHeight="1">
      <c r="A240" s="169"/>
      <c r="F240" s="178"/>
      <c r="K240" s="349"/>
      <c r="L240" s="350"/>
      <c r="M240" s="351"/>
      <c r="P240" s="178"/>
      <c r="S240" s="179"/>
      <c r="U240" s="180"/>
      <c r="V240" s="180"/>
    </row>
    <row r="241" spans="1:22" ht="16.5" customHeight="1" thickBot="1">
      <c r="A241" s="169"/>
      <c r="S241" s="169"/>
      <c r="T241" s="169"/>
      <c r="U241" s="176"/>
      <c r="V241" s="176"/>
    </row>
    <row r="242" spans="1:22" ht="16.5" customHeight="1">
      <c r="A242" s="181" t="s">
        <v>22</v>
      </c>
      <c r="B242" s="182"/>
      <c r="C242" s="352"/>
      <c r="D242" s="353"/>
      <c r="E242" s="353" t="s">
        <v>30</v>
      </c>
      <c r="F242" s="353"/>
      <c r="G242" s="354"/>
      <c r="H242" s="354"/>
      <c r="I242" s="354"/>
      <c r="J242" s="354"/>
      <c r="K242" s="182"/>
      <c r="L242" s="182"/>
      <c r="M242" s="182"/>
      <c r="N242" s="182"/>
      <c r="O242" s="182"/>
      <c r="P242" s="183"/>
      <c r="Q242" s="184"/>
      <c r="S242" s="169"/>
      <c r="T242" s="169"/>
      <c r="U242" s="176"/>
      <c r="V242" s="176"/>
    </row>
    <row r="243" spans="1:22" ht="16.5" customHeight="1">
      <c r="A243" s="185" t="s">
        <v>20</v>
      </c>
      <c r="B243" s="186"/>
      <c r="C243" s="327">
        <v>0</v>
      </c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9"/>
      <c r="Q243" s="184"/>
      <c r="S243" s="169"/>
      <c r="T243" s="169"/>
      <c r="U243" s="176"/>
      <c r="V243" s="176"/>
    </row>
    <row r="244" spans="1:22" ht="16.5" customHeight="1" thickBot="1">
      <c r="A244" s="187" t="s">
        <v>0</v>
      </c>
      <c r="B244" s="188"/>
      <c r="C244" s="330">
        <v>150</v>
      </c>
      <c r="D244" s="331"/>
      <c r="E244" s="331"/>
      <c r="F244" s="189"/>
      <c r="G244" s="190" t="s">
        <v>1</v>
      </c>
      <c r="H244" s="189"/>
      <c r="I244" s="189"/>
      <c r="J244" s="189"/>
      <c r="K244" s="189"/>
      <c r="L244" s="189"/>
      <c r="M244" s="189"/>
      <c r="N244" s="189"/>
      <c r="O244" s="332">
        <v>2.5</v>
      </c>
      <c r="P244" s="333"/>
      <c r="Q244" s="184"/>
      <c r="S244" s="169"/>
      <c r="T244" s="169"/>
      <c r="U244" s="176"/>
      <c r="V244" s="176"/>
    </row>
    <row r="245" spans="1:22" ht="16.5" customHeight="1" thickBot="1">
      <c r="A245" s="191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3"/>
      <c r="S245" s="194"/>
      <c r="T245" s="191"/>
      <c r="U245" s="195"/>
      <c r="V245" s="195"/>
    </row>
    <row r="246" spans="1:22" ht="16.5" customHeight="1">
      <c r="A246" s="196" t="s">
        <v>19</v>
      </c>
      <c r="B246" s="334" t="s">
        <v>2</v>
      </c>
      <c r="C246" s="335"/>
      <c r="D246" s="335"/>
      <c r="E246" s="335"/>
      <c r="F246" s="335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  <c r="R246" s="336"/>
      <c r="S246" s="340" t="s">
        <v>3</v>
      </c>
      <c r="T246" s="340" t="s">
        <v>4</v>
      </c>
      <c r="U246" s="320" t="s">
        <v>25</v>
      </c>
      <c r="V246" s="322" t="s">
        <v>26</v>
      </c>
    </row>
    <row r="247" spans="1:22" ht="16.5" customHeight="1">
      <c r="A247" s="197" t="s">
        <v>5</v>
      </c>
      <c r="B247" s="337"/>
      <c r="C247" s="338"/>
      <c r="D247" s="338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9"/>
      <c r="S247" s="341"/>
      <c r="T247" s="341"/>
      <c r="U247" s="321"/>
      <c r="V247" s="323"/>
    </row>
    <row r="248" spans="1:22" ht="16.5" customHeight="1">
      <c r="A248" s="198"/>
      <c r="B248" s="199" t="s">
        <v>6</v>
      </c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1"/>
      <c r="S248" s="201"/>
      <c r="T248" s="200"/>
      <c r="U248" s="202"/>
      <c r="V248" s="203"/>
    </row>
    <row r="249" spans="1:22" ht="41.25" customHeight="1">
      <c r="A249" s="204" t="s">
        <v>7</v>
      </c>
      <c r="B249" s="307" t="s">
        <v>89</v>
      </c>
      <c r="C249" s="316"/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316"/>
      <c r="R249" s="317"/>
      <c r="S249" s="205" t="s">
        <v>90</v>
      </c>
      <c r="T249" s="206">
        <f>(C244*(O244+1))</f>
        <v>525</v>
      </c>
      <c r="U249" s="207"/>
      <c r="V249" s="208">
        <f>ROUND($T249*U249,2)</f>
        <v>0</v>
      </c>
    </row>
    <row r="250" spans="1:22" ht="16.5" customHeight="1">
      <c r="A250" s="209"/>
      <c r="B250" s="210">
        <f>C244</f>
        <v>150</v>
      </c>
      <c r="C250" s="211" t="s">
        <v>13</v>
      </c>
      <c r="D250" s="212" t="s">
        <v>14</v>
      </c>
      <c r="E250" s="213">
        <f>O244</f>
        <v>2.5</v>
      </c>
      <c r="F250" s="211" t="s">
        <v>15</v>
      </c>
      <c r="G250" s="213">
        <v>1</v>
      </c>
      <c r="H250" s="212" t="s">
        <v>16</v>
      </c>
      <c r="I250" s="212"/>
      <c r="J250" s="214"/>
      <c r="K250" s="214"/>
      <c r="L250" s="214"/>
      <c r="M250" s="214"/>
      <c r="N250" s="214"/>
      <c r="O250" s="214"/>
      <c r="P250" s="214"/>
      <c r="Q250" s="214"/>
      <c r="R250" s="215"/>
      <c r="S250" s="216"/>
      <c r="T250" s="217"/>
      <c r="U250" s="218"/>
      <c r="V250" s="219"/>
    </row>
    <row r="251" spans="1:22" ht="84.75" customHeight="1">
      <c r="A251" s="220" t="s">
        <v>8</v>
      </c>
      <c r="B251" s="307" t="s">
        <v>91</v>
      </c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7"/>
      <c r="S251" s="205" t="s">
        <v>21</v>
      </c>
      <c r="T251" s="207">
        <f>(C244*(O244+1)*L252*1.3)+(E253*L253*1.3)</f>
        <v>68.25</v>
      </c>
      <c r="U251" s="207"/>
      <c r="V251" s="208">
        <f>ROUND($T251*U251,2)</f>
        <v>0</v>
      </c>
    </row>
    <row r="252" spans="1:22" ht="16.5" customHeight="1">
      <c r="A252" s="209"/>
      <c r="B252" s="210">
        <f>C244</f>
        <v>150</v>
      </c>
      <c r="C252" s="211" t="s">
        <v>13</v>
      </c>
      <c r="D252" s="212" t="s">
        <v>14</v>
      </c>
      <c r="E252" s="213">
        <f>O244</f>
        <v>2.5</v>
      </c>
      <c r="F252" s="211" t="s">
        <v>15</v>
      </c>
      <c r="G252" s="213">
        <v>1</v>
      </c>
      <c r="H252" s="212" t="s">
        <v>16</v>
      </c>
      <c r="I252" s="212"/>
      <c r="J252" s="221" t="s">
        <v>13</v>
      </c>
      <c r="K252" s="222" t="s">
        <v>14</v>
      </c>
      <c r="L252" s="223">
        <v>0.1</v>
      </c>
      <c r="M252" s="224" t="s">
        <v>13</v>
      </c>
      <c r="N252" s="225">
        <v>1.3</v>
      </c>
      <c r="O252" s="226" t="s">
        <v>17</v>
      </c>
      <c r="P252" s="227"/>
      <c r="Q252" s="228"/>
      <c r="R252" s="228"/>
      <c r="S252" s="229"/>
      <c r="T252" s="217"/>
      <c r="U252" s="218"/>
      <c r="V252" s="219"/>
    </row>
    <row r="253" spans="1:22" ht="16.5" customHeight="1">
      <c r="A253" s="209"/>
      <c r="B253" s="324"/>
      <c r="C253" s="325"/>
      <c r="D253" s="230"/>
      <c r="E253" s="326"/>
      <c r="F253" s="326"/>
      <c r="G253" s="231"/>
      <c r="H253" s="232"/>
      <c r="I253" s="232"/>
      <c r="J253" s="233"/>
      <c r="K253" s="234"/>
      <c r="L253" s="235"/>
      <c r="M253" s="235"/>
      <c r="N253" s="236"/>
      <c r="O253" s="237"/>
      <c r="P253" s="228"/>
      <c r="Q253" s="228"/>
      <c r="R253" s="228"/>
      <c r="S253" s="238"/>
      <c r="T253" s="239"/>
      <c r="U253" s="240"/>
      <c r="V253" s="241"/>
    </row>
    <row r="254" spans="1:22" ht="16.5" customHeight="1">
      <c r="A254" s="242"/>
      <c r="B254" s="243" t="s">
        <v>18</v>
      </c>
      <c r="C254" s="244"/>
      <c r="D254" s="244"/>
      <c r="E254" s="244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5"/>
      <c r="S254" s="245"/>
      <c r="T254" s="246"/>
      <c r="U254" s="247"/>
      <c r="V254" s="248"/>
    </row>
    <row r="255" spans="1:22" ht="41.25" customHeight="1">
      <c r="A255" s="220" t="s">
        <v>9</v>
      </c>
      <c r="B255" s="307" t="s">
        <v>97</v>
      </c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9"/>
      <c r="S255" s="205" t="s">
        <v>90</v>
      </c>
      <c r="T255" s="206">
        <f>C244*O244+E257</f>
        <v>375</v>
      </c>
      <c r="U255" s="207"/>
      <c r="V255" s="208">
        <f>ROUND($T255*U255,2)</f>
        <v>0</v>
      </c>
    </row>
    <row r="256" spans="1:22" ht="16.5" customHeight="1">
      <c r="A256" s="209"/>
      <c r="B256" s="249">
        <f>C244</f>
        <v>150</v>
      </c>
      <c r="C256" s="250" t="s">
        <v>13</v>
      </c>
      <c r="D256" s="310">
        <f>O244</f>
        <v>2.5</v>
      </c>
      <c r="E256" s="311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16"/>
      <c r="T256" s="217"/>
      <c r="U256" s="218"/>
      <c r="V256" s="219"/>
    </row>
    <row r="257" spans="1:22" ht="16.5" customHeight="1">
      <c r="A257" s="209"/>
      <c r="B257" s="312"/>
      <c r="C257" s="313"/>
      <c r="D257" s="230"/>
      <c r="E257" s="314"/>
      <c r="F257" s="315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78"/>
      <c r="S257" s="238"/>
      <c r="T257" s="239"/>
      <c r="U257" s="240"/>
      <c r="V257" s="241"/>
    </row>
    <row r="258" spans="1:22" ht="16.5" customHeight="1">
      <c r="A258" s="251"/>
      <c r="B258" s="252" t="s">
        <v>67</v>
      </c>
      <c r="C258" s="253"/>
      <c r="D258" s="253"/>
      <c r="E258" s="253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254"/>
    </row>
    <row r="259" spans="1:22" ht="60" customHeight="1">
      <c r="A259" s="204" t="s">
        <v>10</v>
      </c>
      <c r="B259" s="307" t="s">
        <v>93</v>
      </c>
      <c r="C259" s="316"/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  <c r="P259" s="316"/>
      <c r="Q259" s="316"/>
      <c r="R259" s="317"/>
      <c r="S259" s="205" t="s">
        <v>21</v>
      </c>
      <c r="T259" s="206">
        <f>C244*2*F260</f>
        <v>12</v>
      </c>
      <c r="U259" s="207"/>
      <c r="V259" s="208">
        <f>ROUND($T259*U259,2)</f>
        <v>0</v>
      </c>
    </row>
    <row r="260" spans="1:22" ht="16.5" customHeight="1">
      <c r="A260" s="255"/>
      <c r="B260" s="256">
        <f>C244</f>
        <v>150</v>
      </c>
      <c r="C260" s="257" t="s">
        <v>13</v>
      </c>
      <c r="D260" s="258">
        <v>2</v>
      </c>
      <c r="E260" s="257" t="s">
        <v>13</v>
      </c>
      <c r="F260" s="318">
        <v>0.04</v>
      </c>
      <c r="G260" s="319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8"/>
      <c r="T260" s="259"/>
      <c r="U260" s="240"/>
      <c r="V260" s="203"/>
    </row>
    <row r="261" spans="1:22" ht="16.5" customHeight="1">
      <c r="A261" s="169"/>
      <c r="S261" s="169"/>
      <c r="T261" s="169"/>
      <c r="U261" s="176"/>
      <c r="V261" s="176" t="s">
        <v>27</v>
      </c>
    </row>
    <row r="262" spans="1:22" ht="16.5" customHeight="1">
      <c r="A262" s="260" t="s">
        <v>23</v>
      </c>
      <c r="H262" s="261" t="s">
        <v>11</v>
      </c>
      <c r="I262" s="262"/>
      <c r="J262" s="262"/>
      <c r="K262" s="262"/>
      <c r="L262" s="262"/>
      <c r="M262" s="262"/>
      <c r="N262" s="262"/>
      <c r="O262" s="262"/>
      <c r="P262" s="262"/>
      <c r="Q262" s="262"/>
      <c r="R262" s="263"/>
      <c r="S262" s="264"/>
      <c r="T262" s="264"/>
      <c r="U262" s="265"/>
      <c r="V262" s="266">
        <f>V249+V251</f>
        <v>0</v>
      </c>
    </row>
    <row r="263" spans="1:22" ht="16.5" customHeight="1">
      <c r="A263" s="169"/>
      <c r="R263" s="267"/>
      <c r="S263" s="169"/>
      <c r="T263" s="169"/>
      <c r="U263" s="268"/>
      <c r="V263" s="269"/>
    </row>
    <row r="264" spans="1:23" ht="16.5" customHeight="1">
      <c r="A264" s="169"/>
      <c r="B264" s="270"/>
      <c r="C264" s="270"/>
      <c r="D264" s="270"/>
      <c r="E264" s="270"/>
      <c r="F264" s="270"/>
      <c r="H264" s="261" t="s">
        <v>24</v>
      </c>
      <c r="I264" s="262"/>
      <c r="J264" s="271"/>
      <c r="K264" s="262"/>
      <c r="L264" s="271"/>
      <c r="M264" s="271"/>
      <c r="N264" s="271"/>
      <c r="O264" s="271"/>
      <c r="P264" s="262"/>
      <c r="Q264" s="272"/>
      <c r="R264" s="263"/>
      <c r="S264" s="264"/>
      <c r="T264" s="264"/>
      <c r="U264" s="265"/>
      <c r="V264" s="266">
        <f>V255</f>
        <v>0</v>
      </c>
      <c r="W264" s="273"/>
    </row>
    <row r="265" spans="1:22" ht="16.5" customHeight="1">
      <c r="A265" s="169"/>
      <c r="Q265" s="275"/>
      <c r="R265"/>
      <c r="S265" s="169"/>
      <c r="T265" s="169"/>
      <c r="U265" s="268"/>
      <c r="V265" s="269"/>
    </row>
    <row r="266" spans="1:22" ht="16.5" customHeight="1">
      <c r="A266" s="169"/>
      <c r="B266" s="270"/>
      <c r="C266" s="270"/>
      <c r="D266" s="270"/>
      <c r="E266" s="270"/>
      <c r="F266" s="270"/>
      <c r="H266" s="274" t="s">
        <v>68</v>
      </c>
      <c r="I266" s="262"/>
      <c r="J266" s="271"/>
      <c r="K266" s="262"/>
      <c r="L266" s="262"/>
      <c r="M266" s="271"/>
      <c r="N266" s="271"/>
      <c r="O266" s="271"/>
      <c r="P266" s="262"/>
      <c r="Q266" s="272"/>
      <c r="R266" s="263"/>
      <c r="S266" s="264"/>
      <c r="T266" s="264"/>
      <c r="U266" s="265"/>
      <c r="V266" s="266">
        <f>V259</f>
        <v>0</v>
      </c>
    </row>
    <row r="267" spans="1:22" ht="16.5" customHeight="1">
      <c r="A267" s="169"/>
      <c r="B267" s="270"/>
      <c r="C267" s="270"/>
      <c r="D267" s="270"/>
      <c r="E267" s="270"/>
      <c r="F267" s="270"/>
      <c r="H267" s="274"/>
      <c r="I267" s="262"/>
      <c r="J267" s="271"/>
      <c r="K267" s="262"/>
      <c r="L267" s="262"/>
      <c r="M267" s="271"/>
      <c r="N267" s="271"/>
      <c r="O267" s="271"/>
      <c r="P267" s="262"/>
      <c r="Q267" s="272"/>
      <c r="R267" s="263"/>
      <c r="S267" s="264"/>
      <c r="T267" s="264"/>
      <c r="U267" s="265"/>
      <c r="V267" s="266"/>
    </row>
    <row r="268" spans="1:22" ht="16.5" customHeight="1">
      <c r="A268" s="169"/>
      <c r="H268" s="276" t="s">
        <v>12</v>
      </c>
      <c r="I268" s="262"/>
      <c r="J268" s="262"/>
      <c r="K268" s="262"/>
      <c r="L268" s="262"/>
      <c r="M268" s="262"/>
      <c r="N268" s="262"/>
      <c r="O268" s="262"/>
      <c r="P268" s="262"/>
      <c r="Q268" s="277"/>
      <c r="R268" s="263"/>
      <c r="S268" s="264"/>
      <c r="T268" s="264"/>
      <c r="U268" s="265"/>
      <c r="V268" s="266">
        <f>SUM(V262:V266)</f>
        <v>0</v>
      </c>
    </row>
    <row r="269" spans="1:22" ht="16.5" customHeight="1">
      <c r="A269" s="169"/>
      <c r="R269"/>
      <c r="S269" s="169"/>
      <c r="T269" s="169"/>
      <c r="U269" s="268"/>
      <c r="V269" s="269"/>
    </row>
    <row r="270" spans="1:22" ht="16.5" customHeight="1">
      <c r="A270" s="169"/>
      <c r="R270"/>
      <c r="S270" s="169"/>
      <c r="T270" s="169"/>
      <c r="U270" s="268"/>
      <c r="V270" s="269"/>
    </row>
    <row r="271" spans="1:22" ht="16.5" customHeight="1">
      <c r="A271" s="169"/>
      <c r="R271"/>
      <c r="S271" s="169"/>
      <c r="T271" s="169"/>
      <c r="U271" s="268"/>
      <c r="V271" s="269"/>
    </row>
    <row r="272" spans="1:22" ht="15.75" customHeight="1">
      <c r="A272" s="169"/>
      <c r="R272"/>
      <c r="S272" s="169"/>
      <c r="T272" s="169"/>
      <c r="U272" s="268"/>
      <c r="V272" s="269"/>
    </row>
    <row r="273" spans="1:22" ht="15.75" customHeight="1">
      <c r="A273" s="169"/>
      <c r="R273"/>
      <c r="S273" s="169"/>
      <c r="T273" s="169"/>
      <c r="U273" s="268"/>
      <c r="V273" s="269"/>
    </row>
    <row r="274" spans="1:22" ht="15.75" customHeight="1">
      <c r="A274" s="169"/>
      <c r="R274"/>
      <c r="S274" s="169"/>
      <c r="T274" s="169"/>
      <c r="U274" s="268"/>
      <c r="V274" s="269"/>
    </row>
    <row r="275" spans="1:22" ht="16.5" customHeight="1">
      <c r="A275" s="169"/>
      <c r="R275"/>
      <c r="S275" s="169"/>
      <c r="T275" s="169"/>
      <c r="U275" s="268"/>
      <c r="V275" s="269"/>
    </row>
    <row r="276" spans="1:22" ht="16.5" customHeight="1">
      <c r="A276" s="169"/>
      <c r="R276"/>
      <c r="S276" s="169"/>
      <c r="T276" s="169"/>
      <c r="U276" s="268"/>
      <c r="V276" s="269"/>
    </row>
    <row r="277" spans="1:22" ht="16.5" customHeight="1">
      <c r="A277" s="169"/>
      <c r="R277"/>
      <c r="S277" s="169"/>
      <c r="T277" s="169"/>
      <c r="U277" s="268"/>
      <c r="V277" s="269"/>
    </row>
    <row r="278" spans="1:22" ht="16.5" customHeight="1">
      <c r="A278" s="169"/>
      <c r="R278"/>
      <c r="S278" s="169"/>
      <c r="T278" s="169"/>
      <c r="U278" s="268"/>
      <c r="V278" s="269"/>
    </row>
    <row r="279" spans="1:22" ht="16.5" customHeight="1">
      <c r="A279" s="169"/>
      <c r="R279"/>
      <c r="S279" s="169"/>
      <c r="T279" s="169"/>
      <c r="U279" s="268"/>
      <c r="V279" s="269"/>
    </row>
    <row r="280" spans="1:22" ht="16.5" customHeight="1">
      <c r="A280" s="169"/>
      <c r="R280"/>
      <c r="S280" s="169"/>
      <c r="T280" s="169"/>
      <c r="U280" s="268"/>
      <c r="V280" s="269"/>
    </row>
    <row r="281" spans="1:22" ht="16.5" customHeight="1">
      <c r="A281" s="169"/>
      <c r="R281"/>
      <c r="S281" s="169"/>
      <c r="T281" s="169"/>
      <c r="U281" s="268"/>
      <c r="V281" s="269"/>
    </row>
    <row r="282" spans="1:22" ht="16.5" customHeight="1">
      <c r="A282" s="169"/>
      <c r="R282"/>
      <c r="S282" s="169"/>
      <c r="T282" s="169"/>
      <c r="U282" s="268"/>
      <c r="V282" s="269"/>
    </row>
    <row r="283" spans="1:22" ht="16.5" customHeight="1">
      <c r="A283" s="169"/>
      <c r="R283"/>
      <c r="S283" s="169"/>
      <c r="T283" s="169"/>
      <c r="U283" s="268"/>
      <c r="V283" s="269"/>
    </row>
    <row r="284" spans="1:22" ht="16.5" customHeight="1" thickBot="1">
      <c r="A284" s="169"/>
      <c r="R284"/>
      <c r="S284" s="169"/>
      <c r="T284" s="169"/>
      <c r="U284" s="268"/>
      <c r="V284" s="269"/>
    </row>
    <row r="285" spans="1:22" ht="16.5" customHeight="1" thickBot="1">
      <c r="A285" s="169"/>
      <c r="B285" s="170" t="s">
        <v>43</v>
      </c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2"/>
      <c r="T285" s="172"/>
      <c r="U285" s="173"/>
      <c r="V285" s="174"/>
    </row>
    <row r="286" spans="1:22" ht="16.5" customHeight="1" thickBot="1">
      <c r="A286" s="175">
        <v>6</v>
      </c>
      <c r="B286" s="342" t="s">
        <v>94</v>
      </c>
      <c r="C286" s="343"/>
      <c r="D286" s="343"/>
      <c r="E286" s="343"/>
      <c r="F286" s="343"/>
      <c r="G286" s="343"/>
      <c r="H286" s="344" t="s">
        <v>98</v>
      </c>
      <c r="I286" s="344"/>
      <c r="J286" s="344"/>
      <c r="K286" s="344"/>
      <c r="L286" s="344"/>
      <c r="M286" s="344"/>
      <c r="N286" s="344"/>
      <c r="O286" s="344"/>
      <c r="P286" s="344"/>
      <c r="Q286" s="344"/>
      <c r="R286" s="345"/>
      <c r="S286" s="169"/>
      <c r="T286" s="169"/>
      <c r="U286" s="176"/>
      <c r="V286" s="176"/>
    </row>
    <row r="287" spans="1:22" ht="30.75" customHeight="1" thickBot="1">
      <c r="A287" s="169"/>
      <c r="B287" s="346" t="s">
        <v>99</v>
      </c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  <c r="R287" s="348"/>
      <c r="S287" s="169"/>
      <c r="T287" s="169"/>
      <c r="U287" s="176"/>
      <c r="V287" s="176"/>
    </row>
    <row r="288" spans="1:22" s="177" customFormat="1" ht="16.5" customHeight="1">
      <c r="A288" s="169"/>
      <c r="F288" s="178"/>
      <c r="K288" s="349"/>
      <c r="L288" s="350"/>
      <c r="M288" s="351"/>
      <c r="P288" s="178"/>
      <c r="S288" s="179"/>
      <c r="U288" s="180"/>
      <c r="V288" s="180"/>
    </row>
    <row r="289" spans="1:22" ht="16.5" customHeight="1" thickBot="1">
      <c r="A289" s="169"/>
      <c r="S289" s="169"/>
      <c r="T289" s="169"/>
      <c r="U289" s="176"/>
      <c r="V289" s="176"/>
    </row>
    <row r="290" spans="1:22" ht="16.5" customHeight="1">
      <c r="A290" s="181" t="s">
        <v>22</v>
      </c>
      <c r="B290" s="182"/>
      <c r="C290" s="352"/>
      <c r="D290" s="353"/>
      <c r="E290" s="353" t="s">
        <v>30</v>
      </c>
      <c r="F290" s="353"/>
      <c r="G290" s="354"/>
      <c r="H290" s="354"/>
      <c r="I290" s="354"/>
      <c r="J290" s="354"/>
      <c r="K290" s="182"/>
      <c r="L290" s="182"/>
      <c r="M290" s="182"/>
      <c r="N290" s="182"/>
      <c r="O290" s="182"/>
      <c r="P290" s="183"/>
      <c r="Q290" s="184"/>
      <c r="S290" s="169"/>
      <c r="T290" s="169"/>
      <c r="U290" s="176"/>
      <c r="V290" s="176"/>
    </row>
    <row r="291" spans="1:22" ht="16.5" customHeight="1">
      <c r="A291" s="185" t="s">
        <v>20</v>
      </c>
      <c r="B291" s="186"/>
      <c r="C291" s="327">
        <v>0</v>
      </c>
      <c r="D291" s="328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9"/>
      <c r="Q291" s="184"/>
      <c r="S291" s="169"/>
      <c r="T291" s="169"/>
      <c r="U291" s="176"/>
      <c r="V291" s="176"/>
    </row>
    <row r="292" spans="1:22" ht="16.5" customHeight="1" thickBot="1">
      <c r="A292" s="187" t="s">
        <v>0</v>
      </c>
      <c r="B292" s="188"/>
      <c r="C292" s="330">
        <v>110</v>
      </c>
      <c r="D292" s="331"/>
      <c r="E292" s="331"/>
      <c r="F292" s="189"/>
      <c r="G292" s="190" t="s">
        <v>1</v>
      </c>
      <c r="H292" s="189"/>
      <c r="I292" s="189"/>
      <c r="J292" s="189"/>
      <c r="K292" s="189"/>
      <c r="L292" s="189"/>
      <c r="M292" s="189"/>
      <c r="N292" s="189"/>
      <c r="O292" s="332">
        <v>2.5</v>
      </c>
      <c r="P292" s="333"/>
      <c r="Q292" s="184"/>
      <c r="S292" s="169"/>
      <c r="T292" s="169"/>
      <c r="U292" s="176"/>
      <c r="V292" s="176"/>
    </row>
    <row r="293" spans="1:22" ht="16.5" customHeight="1" thickBot="1">
      <c r="A293" s="191"/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3"/>
      <c r="S293" s="194"/>
      <c r="T293" s="191"/>
      <c r="U293" s="195"/>
      <c r="V293" s="195"/>
    </row>
    <row r="294" spans="1:22" ht="16.5" customHeight="1">
      <c r="A294" s="196" t="s">
        <v>19</v>
      </c>
      <c r="B294" s="334" t="s">
        <v>2</v>
      </c>
      <c r="C294" s="335"/>
      <c r="D294" s="335"/>
      <c r="E294" s="335"/>
      <c r="F294" s="335"/>
      <c r="G294" s="335"/>
      <c r="H294" s="335"/>
      <c r="I294" s="335"/>
      <c r="J294" s="335"/>
      <c r="K294" s="335"/>
      <c r="L294" s="335"/>
      <c r="M294" s="335"/>
      <c r="N294" s="335"/>
      <c r="O294" s="335"/>
      <c r="P294" s="335"/>
      <c r="Q294" s="335"/>
      <c r="R294" s="336"/>
      <c r="S294" s="340" t="s">
        <v>3</v>
      </c>
      <c r="T294" s="340" t="s">
        <v>4</v>
      </c>
      <c r="U294" s="320" t="s">
        <v>25</v>
      </c>
      <c r="V294" s="322" t="s">
        <v>26</v>
      </c>
    </row>
    <row r="295" spans="1:22" ht="16.5" customHeight="1">
      <c r="A295" s="197" t="s">
        <v>5</v>
      </c>
      <c r="B295" s="337"/>
      <c r="C295" s="338"/>
      <c r="D295" s="338"/>
      <c r="E295" s="338"/>
      <c r="F295" s="338"/>
      <c r="G295" s="338"/>
      <c r="H295" s="338"/>
      <c r="I295" s="338"/>
      <c r="J295" s="338"/>
      <c r="K295" s="338"/>
      <c r="L295" s="338"/>
      <c r="M295" s="338"/>
      <c r="N295" s="338"/>
      <c r="O295" s="338"/>
      <c r="P295" s="338"/>
      <c r="Q295" s="338"/>
      <c r="R295" s="339"/>
      <c r="S295" s="341"/>
      <c r="T295" s="341"/>
      <c r="U295" s="321"/>
      <c r="V295" s="323"/>
    </row>
    <row r="296" spans="1:22" ht="16.5" customHeight="1">
      <c r="A296" s="198"/>
      <c r="B296" s="199" t="s">
        <v>6</v>
      </c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1"/>
      <c r="S296" s="201"/>
      <c r="T296" s="200"/>
      <c r="U296" s="202"/>
      <c r="V296" s="203"/>
    </row>
    <row r="297" spans="1:22" ht="39.75" customHeight="1">
      <c r="A297" s="204" t="s">
        <v>7</v>
      </c>
      <c r="B297" s="307" t="s">
        <v>89</v>
      </c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  <c r="P297" s="316"/>
      <c r="Q297" s="316"/>
      <c r="R297" s="317"/>
      <c r="S297" s="205" t="s">
        <v>90</v>
      </c>
      <c r="T297" s="206">
        <f>(C292*(O292+1))</f>
        <v>385</v>
      </c>
      <c r="U297" s="207"/>
      <c r="V297" s="208">
        <f>ROUND($T297*U297,2)</f>
        <v>0</v>
      </c>
    </row>
    <row r="298" spans="1:22" ht="16.5" customHeight="1">
      <c r="A298" s="209"/>
      <c r="B298" s="210">
        <f>C292</f>
        <v>110</v>
      </c>
      <c r="C298" s="211" t="s">
        <v>13</v>
      </c>
      <c r="D298" s="212" t="s">
        <v>14</v>
      </c>
      <c r="E298" s="213">
        <f>O292</f>
        <v>2.5</v>
      </c>
      <c r="F298" s="211" t="s">
        <v>15</v>
      </c>
      <c r="G298" s="213">
        <v>1</v>
      </c>
      <c r="H298" s="212" t="s">
        <v>16</v>
      </c>
      <c r="I298" s="212"/>
      <c r="J298" s="214"/>
      <c r="K298" s="214"/>
      <c r="L298" s="214"/>
      <c r="M298" s="214"/>
      <c r="N298" s="214"/>
      <c r="O298" s="214"/>
      <c r="P298" s="214"/>
      <c r="Q298" s="214"/>
      <c r="R298" s="215"/>
      <c r="S298" s="216"/>
      <c r="T298" s="217"/>
      <c r="U298" s="218"/>
      <c r="V298" s="219"/>
    </row>
    <row r="299" spans="1:22" ht="84.75" customHeight="1">
      <c r="A299" s="220" t="s">
        <v>8</v>
      </c>
      <c r="B299" s="307" t="s">
        <v>91</v>
      </c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316"/>
      <c r="P299" s="316"/>
      <c r="Q299" s="316"/>
      <c r="R299" s="317"/>
      <c r="S299" s="205" t="s">
        <v>21</v>
      </c>
      <c r="T299" s="207">
        <f>(C292*(O292+1)*L300*1.3)+(E301*L301*1.3)</f>
        <v>175.175</v>
      </c>
      <c r="U299" s="207"/>
      <c r="V299" s="208">
        <f>ROUND($T299*U299,2)</f>
        <v>0</v>
      </c>
    </row>
    <row r="300" spans="1:22" ht="16.5" customHeight="1">
      <c r="A300" s="209"/>
      <c r="B300" s="210">
        <f>C292</f>
        <v>110</v>
      </c>
      <c r="C300" s="211" t="s">
        <v>13</v>
      </c>
      <c r="D300" s="212" t="s">
        <v>14</v>
      </c>
      <c r="E300" s="213">
        <f>O292</f>
        <v>2.5</v>
      </c>
      <c r="F300" s="211" t="s">
        <v>15</v>
      </c>
      <c r="G300" s="213">
        <v>1</v>
      </c>
      <c r="H300" s="212" t="s">
        <v>16</v>
      </c>
      <c r="I300" s="212"/>
      <c r="J300" s="221" t="s">
        <v>13</v>
      </c>
      <c r="K300" s="222" t="s">
        <v>14</v>
      </c>
      <c r="L300" s="223">
        <v>0.35</v>
      </c>
      <c r="M300" s="224" t="s">
        <v>13</v>
      </c>
      <c r="N300" s="225">
        <v>1.3</v>
      </c>
      <c r="O300" s="226" t="s">
        <v>17</v>
      </c>
      <c r="P300" s="227"/>
      <c r="Q300" s="228"/>
      <c r="R300" s="228"/>
      <c r="S300" s="229"/>
      <c r="T300" s="217"/>
      <c r="U300" s="218"/>
      <c r="V300" s="219"/>
    </row>
    <row r="301" spans="1:22" ht="16.5" customHeight="1">
      <c r="A301" s="209"/>
      <c r="B301" s="324"/>
      <c r="C301" s="325"/>
      <c r="D301" s="230"/>
      <c r="E301" s="326"/>
      <c r="F301" s="326"/>
      <c r="G301" s="231"/>
      <c r="H301" s="232"/>
      <c r="I301" s="232"/>
      <c r="J301" s="233"/>
      <c r="K301" s="234"/>
      <c r="L301" s="235"/>
      <c r="M301" s="235"/>
      <c r="N301" s="236"/>
      <c r="O301" s="237"/>
      <c r="P301" s="228"/>
      <c r="Q301" s="228"/>
      <c r="R301" s="228"/>
      <c r="S301" s="238"/>
      <c r="T301" s="239"/>
      <c r="U301" s="240"/>
      <c r="V301" s="241"/>
    </row>
    <row r="302" spans="1:22" ht="16.5" customHeight="1">
      <c r="A302" s="242"/>
      <c r="B302" s="243" t="s">
        <v>18</v>
      </c>
      <c r="C302" s="244"/>
      <c r="D302" s="244"/>
      <c r="E302" s="244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5"/>
      <c r="S302" s="245"/>
      <c r="T302" s="246"/>
      <c r="U302" s="247"/>
      <c r="V302" s="248"/>
    </row>
    <row r="303" spans="1:22" ht="45.75" customHeight="1">
      <c r="A303" s="220" t="s">
        <v>9</v>
      </c>
      <c r="B303" s="307" t="s">
        <v>97</v>
      </c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9"/>
      <c r="S303" s="205" t="s">
        <v>90</v>
      </c>
      <c r="T303" s="206">
        <f>C292*O292+E305</f>
        <v>275</v>
      </c>
      <c r="U303" s="207"/>
      <c r="V303" s="208">
        <f>ROUND($T303*U303,2)</f>
        <v>0</v>
      </c>
    </row>
    <row r="304" spans="1:22" ht="16.5" customHeight="1">
      <c r="A304" s="209"/>
      <c r="B304" s="249">
        <f>C292</f>
        <v>110</v>
      </c>
      <c r="C304" s="250" t="s">
        <v>13</v>
      </c>
      <c r="D304" s="310">
        <f>O292</f>
        <v>2.5</v>
      </c>
      <c r="E304" s="311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16"/>
      <c r="T304" s="217"/>
      <c r="U304" s="218"/>
      <c r="V304" s="219"/>
    </row>
    <row r="305" spans="1:22" ht="16.5" customHeight="1">
      <c r="A305" s="209"/>
      <c r="B305" s="312"/>
      <c r="C305" s="313"/>
      <c r="D305" s="230"/>
      <c r="E305" s="314"/>
      <c r="F305" s="315"/>
      <c r="G305" s="232"/>
      <c r="H305" s="232"/>
      <c r="I305" s="232"/>
      <c r="J305" s="228"/>
      <c r="K305" s="228"/>
      <c r="L305" s="228"/>
      <c r="M305" s="228"/>
      <c r="N305" s="228"/>
      <c r="O305" s="228"/>
      <c r="P305" s="228"/>
      <c r="Q305" s="228"/>
      <c r="R305" s="228"/>
      <c r="S305" s="238"/>
      <c r="T305" s="239"/>
      <c r="U305" s="240"/>
      <c r="V305" s="241"/>
    </row>
    <row r="306" spans="1:22" ht="16.5" customHeight="1">
      <c r="A306" s="251"/>
      <c r="B306" s="252" t="s">
        <v>67</v>
      </c>
      <c r="C306" s="253"/>
      <c r="D306" s="253"/>
      <c r="E306" s="253"/>
      <c r="F306" s="253"/>
      <c r="G306" s="253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53"/>
      <c r="U306" s="253"/>
      <c r="V306" s="254"/>
    </row>
    <row r="307" spans="1:22" ht="57.75" customHeight="1">
      <c r="A307" s="204" t="s">
        <v>10</v>
      </c>
      <c r="B307" s="307" t="s">
        <v>93</v>
      </c>
      <c r="C307" s="316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  <c r="P307" s="316"/>
      <c r="Q307" s="316"/>
      <c r="R307" s="317"/>
      <c r="S307" s="205" t="s">
        <v>21</v>
      </c>
      <c r="T307" s="206">
        <f>C292*2*F308</f>
        <v>8.8</v>
      </c>
      <c r="U307" s="207"/>
      <c r="V307" s="208">
        <f>ROUND($T307*U307,2)</f>
        <v>0</v>
      </c>
    </row>
    <row r="308" spans="1:22" ht="16.5" customHeight="1">
      <c r="A308" s="255"/>
      <c r="B308" s="256">
        <f>C292</f>
        <v>110</v>
      </c>
      <c r="C308" s="257" t="s">
        <v>13</v>
      </c>
      <c r="D308" s="258">
        <v>2</v>
      </c>
      <c r="E308" s="257" t="s">
        <v>13</v>
      </c>
      <c r="F308" s="318">
        <v>0.04</v>
      </c>
      <c r="G308" s="319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8"/>
      <c r="T308" s="259"/>
      <c r="U308" s="240"/>
      <c r="V308" s="203"/>
    </row>
    <row r="309" spans="1:22" ht="16.5" customHeight="1">
      <c r="A309" s="169"/>
      <c r="S309" s="169"/>
      <c r="T309" s="169"/>
      <c r="U309" s="176"/>
      <c r="V309" s="176" t="s">
        <v>27</v>
      </c>
    </row>
    <row r="310" spans="1:22" ht="16.5" customHeight="1">
      <c r="A310" s="260" t="s">
        <v>23</v>
      </c>
      <c r="H310" s="261" t="s">
        <v>11</v>
      </c>
      <c r="I310" s="262"/>
      <c r="J310" s="262"/>
      <c r="K310" s="262"/>
      <c r="L310" s="262"/>
      <c r="M310" s="262"/>
      <c r="N310" s="262"/>
      <c r="O310" s="262"/>
      <c r="P310" s="262"/>
      <c r="Q310" s="262"/>
      <c r="R310" s="263"/>
      <c r="S310" s="264"/>
      <c r="T310" s="264"/>
      <c r="U310" s="265"/>
      <c r="V310" s="266">
        <f>V297+V299</f>
        <v>0</v>
      </c>
    </row>
    <row r="311" spans="1:22" ht="16.5" customHeight="1">
      <c r="A311" s="169"/>
      <c r="R311" s="267"/>
      <c r="S311" s="169"/>
      <c r="T311" s="169"/>
      <c r="U311" s="268"/>
      <c r="V311" s="269"/>
    </row>
    <row r="312" spans="1:23" ht="16.5" customHeight="1">
      <c r="A312" s="169"/>
      <c r="B312" s="270"/>
      <c r="C312" s="270"/>
      <c r="D312" s="270"/>
      <c r="E312" s="270"/>
      <c r="F312" s="270"/>
      <c r="H312" s="261" t="s">
        <v>24</v>
      </c>
      <c r="I312" s="262"/>
      <c r="J312" s="271"/>
      <c r="K312" s="262"/>
      <c r="L312" s="271"/>
      <c r="M312" s="271"/>
      <c r="N312" s="271"/>
      <c r="O312" s="271"/>
      <c r="P312" s="262"/>
      <c r="Q312" s="272"/>
      <c r="R312" s="263"/>
      <c r="S312" s="264"/>
      <c r="T312" s="264"/>
      <c r="U312" s="265"/>
      <c r="V312" s="266">
        <f>V303</f>
        <v>0</v>
      </c>
      <c r="W312" s="273"/>
    </row>
    <row r="313" spans="1:22" ht="16.5" customHeight="1">
      <c r="A313" s="169"/>
      <c r="B313" s="270"/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  <c r="O313" s="270"/>
      <c r="Q313" s="267"/>
      <c r="R313" s="267"/>
      <c r="S313" s="169"/>
      <c r="T313" s="169"/>
      <c r="U313" s="268"/>
      <c r="V313" s="269"/>
    </row>
    <row r="314" spans="1:22" ht="16.5" customHeight="1">
      <c r="A314" s="169"/>
      <c r="B314" s="270"/>
      <c r="C314" s="270"/>
      <c r="D314" s="270"/>
      <c r="E314" s="270"/>
      <c r="F314" s="270"/>
      <c r="H314" s="274" t="s">
        <v>68</v>
      </c>
      <c r="I314" s="262"/>
      <c r="J314" s="271"/>
      <c r="K314" s="262"/>
      <c r="L314" s="262"/>
      <c r="M314" s="271"/>
      <c r="N314" s="271"/>
      <c r="O314" s="271"/>
      <c r="P314" s="262"/>
      <c r="Q314" s="272"/>
      <c r="R314" s="263"/>
      <c r="S314" s="264"/>
      <c r="T314" s="264"/>
      <c r="U314" s="265"/>
      <c r="V314" s="266">
        <f>V307</f>
        <v>0</v>
      </c>
    </row>
    <row r="315" spans="1:22" ht="16.5" customHeight="1">
      <c r="A315" s="169"/>
      <c r="Q315" s="275"/>
      <c r="R315"/>
      <c r="S315" s="169"/>
      <c r="T315" s="169"/>
      <c r="U315" s="268"/>
      <c r="V315" s="269"/>
    </row>
    <row r="316" spans="1:22" ht="16.5" customHeight="1">
      <c r="A316" s="169"/>
      <c r="H316" s="276" t="s">
        <v>12</v>
      </c>
      <c r="I316" s="262"/>
      <c r="J316" s="262"/>
      <c r="K316" s="262"/>
      <c r="L316" s="262"/>
      <c r="M316" s="262"/>
      <c r="N316" s="262"/>
      <c r="O316" s="262"/>
      <c r="P316" s="262"/>
      <c r="Q316" s="277"/>
      <c r="R316" s="263"/>
      <c r="S316" s="264"/>
      <c r="T316" s="264"/>
      <c r="U316" s="265"/>
      <c r="V316" s="266">
        <f>SUM(V310:V315)</f>
        <v>0</v>
      </c>
    </row>
    <row r="317" spans="1:22" ht="16.5" customHeight="1">
      <c r="A317" s="169"/>
      <c r="R317"/>
      <c r="S317" s="169"/>
      <c r="T317" s="169"/>
      <c r="U317" s="268"/>
      <c r="V317" s="269"/>
    </row>
    <row r="318" spans="1:22" ht="16.5" customHeight="1">
      <c r="A318" s="169"/>
      <c r="R318"/>
      <c r="S318" s="169"/>
      <c r="T318" s="169"/>
      <c r="U318" s="268"/>
      <c r="V318" s="269"/>
    </row>
    <row r="319" spans="1:22" ht="16.5" customHeight="1">
      <c r="A319" s="169"/>
      <c r="R319"/>
      <c r="S319" s="169"/>
      <c r="T319" s="169"/>
      <c r="U319" s="268"/>
      <c r="V319" s="269"/>
    </row>
    <row r="320" spans="18:22" ht="16.5" customHeight="1">
      <c r="R320"/>
      <c r="U320" s="268"/>
      <c r="V320" s="269"/>
    </row>
    <row r="321" ht="16.5" customHeight="1"/>
    <row r="322" ht="16.5" customHeight="1"/>
    <row r="323" ht="16.5" customHeight="1"/>
    <row r="324" spans="1:22" ht="16.5" customHeight="1">
      <c r="A324" s="169"/>
      <c r="R324"/>
      <c r="S324" s="169"/>
      <c r="T324" s="169"/>
      <c r="U324" s="268"/>
      <c r="V324" s="269"/>
    </row>
    <row r="325" spans="1:22" s="25" customFormat="1" ht="16.5" customHeight="1">
      <c r="A325" s="30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30"/>
      <c r="T325" s="48"/>
      <c r="U325" s="132"/>
      <c r="V325" s="133"/>
    </row>
    <row r="326" spans="1:22" s="25" customFormat="1" ht="16.5" customHeight="1" thickBot="1">
      <c r="A326" s="22"/>
      <c r="B326" s="22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4"/>
    </row>
    <row r="327" spans="1:22" s="25" customFormat="1" ht="16.5" customHeight="1" thickBot="1">
      <c r="A327" s="26"/>
      <c r="B327" s="390" t="s">
        <v>35</v>
      </c>
      <c r="C327" s="391"/>
      <c r="D327" s="391"/>
      <c r="E327" s="391"/>
      <c r="F327" s="391"/>
      <c r="G327" s="391"/>
      <c r="H327" s="391"/>
      <c r="I327" s="391"/>
      <c r="J327" s="391"/>
      <c r="K327" s="391"/>
      <c r="L327" s="391"/>
      <c r="M327" s="391"/>
      <c r="N327" s="391"/>
      <c r="O327" s="391"/>
      <c r="P327" s="391"/>
      <c r="Q327" s="391"/>
      <c r="R327" s="391"/>
      <c r="S327" s="391"/>
      <c r="T327" s="391"/>
      <c r="U327" s="392"/>
      <c r="V327" s="144"/>
    </row>
    <row r="328" spans="1:22" s="25" customFormat="1" ht="16.5" customHeight="1" thickBot="1">
      <c r="A328" s="22"/>
      <c r="B328" s="22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4"/>
    </row>
    <row r="329" spans="1:22" s="25" customFormat="1" ht="16.5" customHeight="1" thickBot="1">
      <c r="A329" s="145">
        <v>1</v>
      </c>
      <c r="B329" s="393" t="str">
        <f>B53</f>
        <v>Kostanjevec Riječki</v>
      </c>
      <c r="C329" s="394"/>
      <c r="D329" s="394"/>
      <c r="E329" s="394"/>
      <c r="F329" s="394"/>
      <c r="G329" s="394"/>
      <c r="H329" s="394"/>
      <c r="I329" s="394"/>
      <c r="J329" s="394"/>
      <c r="K329" s="395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4"/>
    </row>
    <row r="330" spans="1:22" s="25" customFormat="1" ht="16.5" customHeight="1">
      <c r="A330" s="145"/>
      <c r="B330" s="138"/>
      <c r="C330" s="138"/>
      <c r="D330" s="138"/>
      <c r="E330" s="138"/>
      <c r="F330" s="138"/>
      <c r="H330" s="146" t="s">
        <v>12</v>
      </c>
      <c r="I330" s="147"/>
      <c r="J330" s="147"/>
      <c r="K330" s="147"/>
      <c r="L330" s="126"/>
      <c r="M330" s="126"/>
      <c r="N330" s="126"/>
      <c r="O330" s="126"/>
      <c r="P330" s="126"/>
      <c r="Q330" s="142"/>
      <c r="R330" s="127"/>
      <c r="S330" s="128"/>
      <c r="T330" s="128"/>
      <c r="U330" s="129"/>
      <c r="V330" s="130">
        <f>V85</f>
        <v>0</v>
      </c>
    </row>
    <row r="331" spans="1:22" s="25" customFormat="1" ht="16.5" customHeight="1">
      <c r="A331" s="145"/>
      <c r="B331" s="138"/>
      <c r="C331" s="138"/>
      <c r="D331" s="138"/>
      <c r="E331" s="138"/>
      <c r="F331" s="138"/>
      <c r="H331" s="295" t="s">
        <v>39</v>
      </c>
      <c r="I331" s="414"/>
      <c r="J331" s="414"/>
      <c r="K331" s="414"/>
      <c r="L331" s="414"/>
      <c r="M331" s="414"/>
      <c r="N331" s="414"/>
      <c r="O331" s="414"/>
      <c r="P331" s="414"/>
      <c r="Q331" s="414"/>
      <c r="R331" s="414"/>
      <c r="S331" s="414"/>
      <c r="T331" s="128"/>
      <c r="U331" s="129"/>
      <c r="V331" s="130">
        <f>V330*0.25</f>
        <v>0</v>
      </c>
    </row>
    <row r="332" spans="1:22" s="25" customFormat="1" ht="16.5" customHeight="1">
      <c r="A332" s="148"/>
      <c r="B332" s="138"/>
      <c r="C332" s="138"/>
      <c r="D332" s="138"/>
      <c r="E332" s="138"/>
      <c r="F332" s="138"/>
      <c r="G332" s="149"/>
      <c r="H332" s="295" t="s">
        <v>40</v>
      </c>
      <c r="I332" s="414"/>
      <c r="J332" s="414"/>
      <c r="K332" s="414"/>
      <c r="L332" s="414"/>
      <c r="M332" s="414"/>
      <c r="N332" s="414"/>
      <c r="O332" s="414"/>
      <c r="P332" s="414"/>
      <c r="Q332" s="150"/>
      <c r="R332" s="127"/>
      <c r="S332" s="128"/>
      <c r="T332" s="128"/>
      <c r="U332" s="129"/>
      <c r="V332" s="151">
        <f>SUM(V330:V331)</f>
        <v>0</v>
      </c>
    </row>
    <row r="333" spans="1:22" s="25" customFormat="1" ht="16.5" customHeight="1" thickBot="1">
      <c r="A333" s="145"/>
      <c r="B333" s="22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4"/>
    </row>
    <row r="334" spans="1:22" s="25" customFormat="1" ht="16.5" customHeight="1" thickBot="1">
      <c r="A334" s="145">
        <v>2</v>
      </c>
      <c r="B334" s="393" t="str">
        <f>B96</f>
        <v>Nemčevec</v>
      </c>
      <c r="C334" s="394"/>
      <c r="D334" s="394"/>
      <c r="E334" s="394"/>
      <c r="F334" s="394"/>
      <c r="G334" s="394"/>
      <c r="H334" s="394"/>
      <c r="I334" s="394"/>
      <c r="J334" s="394"/>
      <c r="K334" s="395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4"/>
    </row>
    <row r="335" spans="1:22" s="25" customFormat="1" ht="16.5" customHeight="1">
      <c r="A335" s="145"/>
      <c r="B335" s="138"/>
      <c r="C335" s="138"/>
      <c r="D335" s="138"/>
      <c r="E335" s="138"/>
      <c r="F335" s="138"/>
      <c r="H335" s="146" t="s">
        <v>12</v>
      </c>
      <c r="I335" s="147"/>
      <c r="J335" s="147"/>
      <c r="K335" s="147"/>
      <c r="L335" s="126"/>
      <c r="M335" s="126"/>
      <c r="N335" s="126"/>
      <c r="O335" s="126"/>
      <c r="P335" s="126"/>
      <c r="Q335" s="142"/>
      <c r="R335" s="127"/>
      <c r="S335" s="128"/>
      <c r="T335" s="128"/>
      <c r="U335" s="129"/>
      <c r="V335" s="130">
        <f>V126</f>
        <v>0</v>
      </c>
    </row>
    <row r="336" spans="1:22" s="25" customFormat="1" ht="16.5" customHeight="1">
      <c r="A336" s="145"/>
      <c r="B336" s="138"/>
      <c r="C336" s="138"/>
      <c r="D336" s="138"/>
      <c r="E336" s="138"/>
      <c r="F336" s="138"/>
      <c r="H336" s="295" t="s">
        <v>39</v>
      </c>
      <c r="I336" s="414"/>
      <c r="J336" s="414"/>
      <c r="K336" s="414"/>
      <c r="L336" s="414"/>
      <c r="M336" s="414"/>
      <c r="N336" s="414"/>
      <c r="O336" s="414"/>
      <c r="P336" s="414"/>
      <c r="Q336" s="414"/>
      <c r="R336" s="414"/>
      <c r="S336" s="414"/>
      <c r="T336" s="128"/>
      <c r="U336" s="129"/>
      <c r="V336" s="130">
        <f>V335*0.25</f>
        <v>0</v>
      </c>
    </row>
    <row r="337" spans="1:22" s="25" customFormat="1" ht="16.5" customHeight="1">
      <c r="A337" s="148"/>
      <c r="B337" s="138"/>
      <c r="C337" s="138"/>
      <c r="D337" s="138"/>
      <c r="E337" s="138"/>
      <c r="F337" s="138"/>
      <c r="G337" s="149"/>
      <c r="H337" s="295" t="s">
        <v>40</v>
      </c>
      <c r="I337" s="414"/>
      <c r="J337" s="414"/>
      <c r="K337" s="414"/>
      <c r="L337" s="414"/>
      <c r="M337" s="414"/>
      <c r="N337" s="414"/>
      <c r="O337" s="414"/>
      <c r="P337" s="414"/>
      <c r="Q337" s="150"/>
      <c r="R337" s="127"/>
      <c r="S337" s="128"/>
      <c r="T337" s="128"/>
      <c r="U337" s="129"/>
      <c r="V337" s="151">
        <f>SUM(V335:V336)</f>
        <v>0</v>
      </c>
    </row>
    <row r="338" spans="1:22" s="25" customFormat="1" ht="16.5" customHeight="1" thickBot="1">
      <c r="A338" s="145"/>
      <c r="B338" s="22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4"/>
    </row>
    <row r="339" spans="1:22" s="25" customFormat="1" ht="16.5" customHeight="1" thickBot="1">
      <c r="A339" s="145">
        <v>3</v>
      </c>
      <c r="B339" s="393" t="str">
        <f>B144</f>
        <v>Gornja Rijeka</v>
      </c>
      <c r="C339" s="394"/>
      <c r="D339" s="394"/>
      <c r="E339" s="394"/>
      <c r="F339" s="394"/>
      <c r="G339" s="394"/>
      <c r="H339" s="394"/>
      <c r="I339" s="394"/>
      <c r="J339" s="394"/>
      <c r="K339" s="395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4"/>
    </row>
    <row r="340" spans="1:22" s="25" customFormat="1" ht="16.5" customHeight="1">
      <c r="A340" s="145"/>
      <c r="B340" s="138"/>
      <c r="C340" s="138"/>
      <c r="D340" s="138"/>
      <c r="E340" s="138"/>
      <c r="F340" s="138"/>
      <c r="H340" s="146" t="s">
        <v>12</v>
      </c>
      <c r="I340" s="147"/>
      <c r="J340" s="147"/>
      <c r="K340" s="147"/>
      <c r="L340" s="126"/>
      <c r="M340" s="126"/>
      <c r="N340" s="126"/>
      <c r="O340" s="126"/>
      <c r="P340" s="126"/>
      <c r="Q340" s="142"/>
      <c r="R340" s="127"/>
      <c r="S340" s="128"/>
      <c r="T340" s="128"/>
      <c r="U340" s="129"/>
      <c r="V340" s="130">
        <f>V177</f>
        <v>0</v>
      </c>
    </row>
    <row r="341" spans="1:22" s="25" customFormat="1" ht="16.5" customHeight="1">
      <c r="A341" s="145"/>
      <c r="B341" s="138"/>
      <c r="C341" s="138"/>
      <c r="D341" s="138"/>
      <c r="E341" s="138"/>
      <c r="F341" s="138"/>
      <c r="H341" s="295" t="s">
        <v>39</v>
      </c>
      <c r="I341" s="414"/>
      <c r="J341" s="414"/>
      <c r="K341" s="414"/>
      <c r="L341" s="414"/>
      <c r="M341" s="414"/>
      <c r="N341" s="414"/>
      <c r="O341" s="414"/>
      <c r="P341" s="414"/>
      <c r="Q341" s="414"/>
      <c r="R341" s="414"/>
      <c r="S341" s="414"/>
      <c r="T341" s="128"/>
      <c r="U341" s="129"/>
      <c r="V341" s="130">
        <f>V340*0.25</f>
        <v>0</v>
      </c>
    </row>
    <row r="342" spans="1:22" s="25" customFormat="1" ht="16.5" customHeight="1">
      <c r="A342" s="148"/>
      <c r="B342" s="138"/>
      <c r="C342" s="138"/>
      <c r="D342" s="138"/>
      <c r="E342" s="138"/>
      <c r="F342" s="138"/>
      <c r="G342" s="149"/>
      <c r="H342" s="295" t="s">
        <v>40</v>
      </c>
      <c r="I342" s="414"/>
      <c r="J342" s="414"/>
      <c r="K342" s="414"/>
      <c r="L342" s="414"/>
      <c r="M342" s="414"/>
      <c r="N342" s="414"/>
      <c r="O342" s="414"/>
      <c r="P342" s="414"/>
      <c r="Q342" s="150"/>
      <c r="R342" s="127"/>
      <c r="S342" s="128"/>
      <c r="T342" s="128"/>
      <c r="U342" s="129"/>
      <c r="V342" s="151">
        <f>SUM(V340:V341)</f>
        <v>0</v>
      </c>
    </row>
    <row r="343" spans="1:22" s="25" customFormat="1" ht="16.5" customHeight="1" thickBot="1">
      <c r="A343" s="145"/>
      <c r="B343" s="22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4"/>
    </row>
    <row r="344" spans="1:22" s="25" customFormat="1" ht="16.5" customHeight="1" thickBot="1">
      <c r="A344" s="148">
        <v>4</v>
      </c>
      <c r="B344" s="300" t="str">
        <f>B190</f>
        <v>Kolarec</v>
      </c>
      <c r="C344" s="301"/>
      <c r="D344" s="301"/>
      <c r="E344" s="301"/>
      <c r="F344" s="301"/>
      <c r="G344" s="301"/>
      <c r="H344" s="301"/>
      <c r="I344" s="301"/>
      <c r="J344" s="301"/>
      <c r="K344" s="302"/>
      <c r="L344" s="152"/>
      <c r="M344" s="152"/>
      <c r="N344" s="152"/>
      <c r="O344" s="152"/>
      <c r="P344" s="152"/>
      <c r="Q344" s="153"/>
      <c r="R344" s="47"/>
      <c r="S344" s="48"/>
      <c r="T344" s="48"/>
      <c r="U344" s="154"/>
      <c r="V344" s="144"/>
    </row>
    <row r="345" spans="1:22" s="25" customFormat="1" ht="16.5" customHeight="1">
      <c r="A345" s="148"/>
      <c r="B345" s="138"/>
      <c r="C345" s="138"/>
      <c r="D345" s="138"/>
      <c r="E345" s="138"/>
      <c r="F345" s="138"/>
      <c r="G345" s="138"/>
      <c r="H345" s="303" t="s">
        <v>12</v>
      </c>
      <c r="I345" s="304"/>
      <c r="J345" s="304"/>
      <c r="K345" s="304"/>
      <c r="L345" s="299"/>
      <c r="M345" s="116"/>
      <c r="N345" s="116"/>
      <c r="O345" s="116"/>
      <c r="P345" s="116"/>
      <c r="Q345" s="150"/>
      <c r="R345" s="127"/>
      <c r="S345" s="128"/>
      <c r="T345" s="128"/>
      <c r="U345" s="284"/>
      <c r="V345" s="151">
        <f>V220</f>
        <v>0</v>
      </c>
    </row>
    <row r="346" spans="1:22" s="25" customFormat="1" ht="16.5" customHeight="1">
      <c r="A346" s="148"/>
      <c r="B346" s="138"/>
      <c r="C346" s="138"/>
      <c r="D346" s="138"/>
      <c r="E346" s="138"/>
      <c r="F346" s="138"/>
      <c r="G346" s="138"/>
      <c r="H346" s="295" t="s">
        <v>39</v>
      </c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128"/>
      <c r="U346" s="284"/>
      <c r="V346" s="151">
        <f>V345*0.25</f>
        <v>0</v>
      </c>
    </row>
    <row r="347" spans="1:22" s="25" customFormat="1" ht="16.5" customHeight="1">
      <c r="A347" s="145"/>
      <c r="B347" s="22"/>
      <c r="C347" s="23"/>
      <c r="D347" s="23"/>
      <c r="E347" s="23"/>
      <c r="F347" s="23"/>
      <c r="G347" s="23"/>
      <c r="H347" s="305" t="s">
        <v>40</v>
      </c>
      <c r="I347" s="306"/>
      <c r="J347" s="306"/>
      <c r="K347" s="306"/>
      <c r="L347" s="298"/>
      <c r="M347" s="298"/>
      <c r="N347" s="298"/>
      <c r="O347" s="298"/>
      <c r="P347" s="298"/>
      <c r="Q347" s="298"/>
      <c r="R347" s="286"/>
      <c r="S347" s="286"/>
      <c r="T347" s="286"/>
      <c r="U347" s="286"/>
      <c r="V347" s="287">
        <f>SUM(V345:V346)</f>
        <v>0</v>
      </c>
    </row>
    <row r="348" spans="1:22" s="25" customFormat="1" ht="16.5" customHeight="1" thickBot="1">
      <c r="A348" s="145"/>
      <c r="B348" s="22"/>
      <c r="C348" s="23"/>
      <c r="D348" s="23"/>
      <c r="E348" s="23"/>
      <c r="F348" s="23"/>
      <c r="G348" s="23"/>
      <c r="H348" s="288"/>
      <c r="I348" s="289"/>
      <c r="J348" s="289"/>
      <c r="K348" s="289"/>
      <c r="L348" s="289"/>
      <c r="M348" s="289"/>
      <c r="N348" s="289"/>
      <c r="O348" s="289"/>
      <c r="P348" s="289"/>
      <c r="Q348" s="289"/>
      <c r="R348" s="290"/>
      <c r="S348" s="290"/>
      <c r="T348" s="290"/>
      <c r="U348" s="290"/>
      <c r="V348" s="291"/>
    </row>
    <row r="349" spans="1:22" s="25" customFormat="1" ht="16.5" customHeight="1" thickBot="1">
      <c r="A349" s="145">
        <v>5</v>
      </c>
      <c r="B349" s="282" t="str">
        <f>B238</f>
        <v>Dropkovec</v>
      </c>
      <c r="C349" s="283"/>
      <c r="D349" s="156"/>
      <c r="E349" s="156"/>
      <c r="F349" s="156"/>
      <c r="G349" s="156"/>
      <c r="H349" s="292"/>
      <c r="I349" s="293"/>
      <c r="J349" s="293"/>
      <c r="K349" s="294"/>
      <c r="L349" s="281"/>
      <c r="M349" s="281"/>
      <c r="N349" s="281"/>
      <c r="O349" s="281"/>
      <c r="P349" s="281"/>
      <c r="Q349" s="281"/>
      <c r="R349" s="23"/>
      <c r="S349" s="23"/>
      <c r="T349" s="23"/>
      <c r="U349" s="23"/>
      <c r="V349" s="279"/>
    </row>
    <row r="350" spans="1:22" s="25" customFormat="1" ht="16.5" customHeight="1">
      <c r="A350" s="145"/>
      <c r="B350" s="22"/>
      <c r="C350" s="23"/>
      <c r="D350" s="23"/>
      <c r="E350" s="23"/>
      <c r="F350" s="23"/>
      <c r="G350" s="23"/>
      <c r="H350" s="295" t="s">
        <v>12</v>
      </c>
      <c r="I350" s="299"/>
      <c r="J350" s="299"/>
      <c r="K350" s="299"/>
      <c r="L350" s="299"/>
      <c r="M350" s="285"/>
      <c r="N350" s="285"/>
      <c r="O350" s="285"/>
      <c r="P350" s="285"/>
      <c r="Q350" s="285"/>
      <c r="R350" s="286"/>
      <c r="S350" s="286"/>
      <c r="T350" s="286"/>
      <c r="U350" s="286"/>
      <c r="V350" s="287">
        <f>V268</f>
        <v>0</v>
      </c>
    </row>
    <row r="351" spans="1:22" s="25" customFormat="1" ht="16.5" customHeight="1">
      <c r="A351" s="145"/>
      <c r="B351" s="22"/>
      <c r="C351" s="23"/>
      <c r="D351" s="23"/>
      <c r="E351" s="23"/>
      <c r="F351" s="23"/>
      <c r="G351" s="23"/>
      <c r="H351" s="295" t="s">
        <v>39</v>
      </c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86"/>
      <c r="U351" s="286"/>
      <c r="V351" s="287">
        <f>V350*0.25</f>
        <v>0</v>
      </c>
    </row>
    <row r="352" spans="1:22" s="25" customFormat="1" ht="16.5" customHeight="1">
      <c r="A352" s="145"/>
      <c r="B352" s="22"/>
      <c r="C352" s="23"/>
      <c r="D352" s="23"/>
      <c r="E352" s="23"/>
      <c r="F352" s="23"/>
      <c r="G352" s="23"/>
      <c r="H352" s="297" t="s">
        <v>40</v>
      </c>
      <c r="I352" s="298"/>
      <c r="J352" s="298"/>
      <c r="K352" s="298"/>
      <c r="L352" s="298"/>
      <c r="M352" s="298"/>
      <c r="N352" s="298"/>
      <c r="O352" s="298"/>
      <c r="P352" s="298"/>
      <c r="Q352" s="298"/>
      <c r="R352" s="286"/>
      <c r="S352" s="286"/>
      <c r="T352" s="286"/>
      <c r="U352" s="286"/>
      <c r="V352" s="287">
        <f>SUM(V350:V351)</f>
        <v>0</v>
      </c>
    </row>
    <row r="353" spans="1:22" s="25" customFormat="1" ht="16.5" customHeight="1" thickBot="1">
      <c r="A353" s="145"/>
      <c r="B353" s="22"/>
      <c r="C353" s="23"/>
      <c r="D353" s="23"/>
      <c r="E353" s="23"/>
      <c r="F353" s="23"/>
      <c r="G353" s="23"/>
      <c r="H353" s="280"/>
      <c r="I353" s="281"/>
      <c r="J353" s="281"/>
      <c r="K353" s="281"/>
      <c r="L353" s="281"/>
      <c r="M353" s="281"/>
      <c r="N353" s="281"/>
      <c r="O353" s="281"/>
      <c r="P353" s="281"/>
      <c r="Q353" s="281"/>
      <c r="R353" s="23"/>
      <c r="S353" s="23"/>
      <c r="T353" s="23"/>
      <c r="U353" s="23"/>
      <c r="V353" s="279"/>
    </row>
    <row r="354" spans="1:22" s="25" customFormat="1" ht="16.5" customHeight="1" thickBot="1">
      <c r="A354" s="145">
        <v>6</v>
      </c>
      <c r="B354" s="282" t="str">
        <f>B286</f>
        <v>Dropkovec</v>
      </c>
      <c r="C354" s="156"/>
      <c r="D354" s="156"/>
      <c r="E354" s="156"/>
      <c r="F354" s="156"/>
      <c r="G354" s="156"/>
      <c r="H354" s="292"/>
      <c r="I354" s="293"/>
      <c r="J354" s="293"/>
      <c r="K354" s="294"/>
      <c r="L354" s="281"/>
      <c r="M354" s="281"/>
      <c r="N354" s="281"/>
      <c r="O354" s="281"/>
      <c r="P354" s="281"/>
      <c r="Q354" s="281"/>
      <c r="R354" s="23"/>
      <c r="S354" s="23"/>
      <c r="T354" s="23"/>
      <c r="U354" s="23"/>
      <c r="V354" s="279"/>
    </row>
    <row r="355" spans="1:22" s="25" customFormat="1" ht="16.5" customHeight="1">
      <c r="A355" s="145"/>
      <c r="B355" s="22"/>
      <c r="C355" s="23"/>
      <c r="D355" s="23"/>
      <c r="E355" s="23"/>
      <c r="F355" s="23"/>
      <c r="G355" s="23"/>
      <c r="H355" s="295" t="s">
        <v>12</v>
      </c>
      <c r="I355" s="299"/>
      <c r="J355" s="299"/>
      <c r="K355" s="299"/>
      <c r="L355" s="299"/>
      <c r="M355" s="285"/>
      <c r="N355" s="285"/>
      <c r="O355" s="285"/>
      <c r="P355" s="285"/>
      <c r="Q355" s="285"/>
      <c r="R355" s="286"/>
      <c r="S355" s="286"/>
      <c r="T355" s="286"/>
      <c r="U355" s="286"/>
      <c r="V355" s="287">
        <f>V316</f>
        <v>0</v>
      </c>
    </row>
    <row r="356" spans="1:22" s="25" customFormat="1" ht="16.5" customHeight="1">
      <c r="A356" s="145"/>
      <c r="B356" s="22"/>
      <c r="C356" s="23"/>
      <c r="D356" s="23"/>
      <c r="E356" s="23"/>
      <c r="F356" s="23"/>
      <c r="G356" s="23"/>
      <c r="H356" s="295" t="s">
        <v>39</v>
      </c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86"/>
      <c r="U356" s="286"/>
      <c r="V356" s="287">
        <f>V355*0.25</f>
        <v>0</v>
      </c>
    </row>
    <row r="357" spans="1:22" s="25" customFormat="1" ht="16.5" customHeight="1">
      <c r="A357" s="145"/>
      <c r="B357" s="22"/>
      <c r="C357" s="23"/>
      <c r="D357" s="23"/>
      <c r="E357" s="23"/>
      <c r="F357" s="23"/>
      <c r="G357" s="23"/>
      <c r="H357" s="297" t="s">
        <v>40</v>
      </c>
      <c r="I357" s="298"/>
      <c r="J357" s="298"/>
      <c r="K357" s="298"/>
      <c r="L357" s="298"/>
      <c r="M357" s="298"/>
      <c r="N357" s="298"/>
      <c r="O357" s="298"/>
      <c r="P357" s="298"/>
      <c r="Q357" s="298"/>
      <c r="R357" s="286"/>
      <c r="S357" s="286"/>
      <c r="T357" s="286"/>
      <c r="U357" s="286"/>
      <c r="V357" s="287">
        <f>SUM(V355:V356)</f>
        <v>0</v>
      </c>
    </row>
    <row r="358" spans="1:22" s="25" customFormat="1" ht="16.5" customHeight="1" thickBot="1">
      <c r="A358" s="145"/>
      <c r="B358" s="22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4"/>
    </row>
    <row r="359" spans="1:25" s="25" customFormat="1" ht="16.5" customHeight="1" thickBot="1">
      <c r="A359" s="155"/>
      <c r="B359" s="394" t="s">
        <v>100</v>
      </c>
      <c r="C359" s="394"/>
      <c r="D359" s="394"/>
      <c r="E359" s="394"/>
      <c r="F359" s="394"/>
      <c r="G359" s="394"/>
      <c r="H359" s="394"/>
      <c r="I359" s="394"/>
      <c r="J359" s="394"/>
      <c r="K359" s="394"/>
      <c r="L359" s="156"/>
      <c r="M359" s="156"/>
      <c r="N359" s="156"/>
      <c r="O359" s="156"/>
      <c r="P359" s="156"/>
      <c r="Q359" s="156"/>
      <c r="R359" s="156"/>
      <c r="S359" s="156"/>
      <c r="T359" s="157"/>
      <c r="U359" s="420">
        <f>V332+V337+V342+V347+V352+V357</f>
        <v>0</v>
      </c>
      <c r="V359" s="421"/>
      <c r="W359" s="158"/>
      <c r="X359" s="417"/>
      <c r="Y359" s="417"/>
    </row>
    <row r="360" spans="1:22" s="25" customFormat="1" ht="16.5" customHeight="1" thickBot="1">
      <c r="A360" s="155"/>
      <c r="B360" s="394" t="s">
        <v>41</v>
      </c>
      <c r="C360" s="394"/>
      <c r="D360" s="394"/>
      <c r="E360" s="394"/>
      <c r="F360" s="394"/>
      <c r="G360" s="394"/>
      <c r="H360" s="394"/>
      <c r="I360" s="394"/>
      <c r="J360" s="394"/>
      <c r="K360" s="394"/>
      <c r="L360" s="156"/>
      <c r="M360" s="156"/>
      <c r="N360" s="156"/>
      <c r="O360" s="156"/>
      <c r="P360" s="156"/>
      <c r="Q360" s="156"/>
      <c r="R360" s="156"/>
      <c r="S360" s="156"/>
      <c r="T360" s="157"/>
      <c r="U360" s="420">
        <f>U359*0.25</f>
        <v>0</v>
      </c>
      <c r="V360" s="421"/>
    </row>
    <row r="361" spans="1:24" s="25" customFormat="1" ht="16.5" customHeight="1" thickBot="1">
      <c r="A361" s="159"/>
      <c r="B361" s="391" t="s">
        <v>101</v>
      </c>
      <c r="C361" s="391"/>
      <c r="D361" s="391"/>
      <c r="E361" s="391"/>
      <c r="F361" s="391"/>
      <c r="G361" s="391"/>
      <c r="H361" s="391"/>
      <c r="I361" s="391"/>
      <c r="J361" s="391"/>
      <c r="K361" s="391"/>
      <c r="L361" s="160"/>
      <c r="M361" s="160"/>
      <c r="N361" s="160"/>
      <c r="O361" s="160"/>
      <c r="P361" s="160"/>
      <c r="Q361" s="161"/>
      <c r="R361" s="162"/>
      <c r="S361" s="163"/>
      <c r="T361" s="163"/>
      <c r="U361" s="418">
        <f>SUM(U359:U360)</f>
        <v>0</v>
      </c>
      <c r="V361" s="419"/>
      <c r="W361" s="415"/>
      <c r="X361" s="416"/>
    </row>
    <row r="362" spans="1:22" s="25" customFormat="1" ht="16.5" customHeight="1">
      <c r="A362" s="26"/>
      <c r="R362" s="42"/>
      <c r="S362" s="26"/>
      <c r="T362" s="26"/>
      <c r="U362" s="27"/>
      <c r="V362" s="27"/>
    </row>
    <row r="363" spans="1:22" s="25" customFormat="1" ht="16.5" customHeight="1">
      <c r="A363" s="26"/>
      <c r="R363" s="42"/>
      <c r="S363" s="26"/>
      <c r="T363" s="26"/>
      <c r="U363" s="27"/>
      <c r="V363" s="27"/>
    </row>
    <row r="364" spans="1:22" s="25" customFormat="1" ht="16.5" customHeight="1">
      <c r="A364" s="26"/>
      <c r="R364" s="42"/>
      <c r="S364" s="26"/>
      <c r="T364" s="26"/>
      <c r="U364" s="27"/>
      <c r="V364" s="27"/>
    </row>
    <row r="365" spans="1:22" s="25" customFormat="1" ht="16.5" customHeight="1">
      <c r="A365" s="27"/>
      <c r="B365" s="165"/>
      <c r="C365" s="27"/>
      <c r="D365" s="27"/>
      <c r="E365" s="27"/>
      <c r="F365" s="27"/>
      <c r="R365" s="42"/>
      <c r="S365" s="26"/>
      <c r="T365" s="165"/>
      <c r="U365" s="27"/>
      <c r="V365" s="27"/>
    </row>
    <row r="366" spans="1:22" s="25" customFormat="1" ht="6.75" customHeight="1">
      <c r="A366" s="164"/>
      <c r="R366" s="42"/>
      <c r="S366" s="26"/>
      <c r="T366" s="164"/>
      <c r="U366" s="27"/>
      <c r="V366" s="27"/>
    </row>
    <row r="367" spans="1:22" s="25" customFormat="1" ht="16.5" customHeight="1">
      <c r="A367" s="26"/>
      <c r="R367" s="42"/>
      <c r="S367" s="165"/>
      <c r="T367" s="26"/>
      <c r="U367" s="27"/>
      <c r="V367" s="27"/>
    </row>
    <row r="368" spans="1:22" s="25" customFormat="1" ht="12.75">
      <c r="A368" s="26"/>
      <c r="R368" s="42"/>
      <c r="S368" s="26"/>
      <c r="T368" s="26"/>
      <c r="U368" s="27"/>
      <c r="V368" s="27"/>
    </row>
    <row r="369" spans="1:22" s="25" customFormat="1" ht="12.75">
      <c r="A369" s="26"/>
      <c r="R369" s="42"/>
      <c r="S369" s="26"/>
      <c r="T369" s="26"/>
      <c r="U369" s="27"/>
      <c r="V369" s="27"/>
    </row>
    <row r="370" spans="1:22" s="25" customFormat="1" ht="12.75">
      <c r="A370" s="26"/>
      <c r="R370" s="42"/>
      <c r="S370" s="26"/>
      <c r="T370" s="26"/>
      <c r="U370" s="27"/>
      <c r="V370" s="27"/>
    </row>
    <row r="371" spans="1:22" s="25" customFormat="1" ht="12.75">
      <c r="A371" s="26"/>
      <c r="R371" s="42"/>
      <c r="S371" s="26"/>
      <c r="T371" s="26"/>
      <c r="U371" s="27"/>
      <c r="V371" s="27"/>
    </row>
    <row r="372" spans="1:22" s="25" customFormat="1" ht="12.75">
      <c r="A372" s="26"/>
      <c r="R372" s="42"/>
      <c r="S372" s="26"/>
      <c r="T372" s="26"/>
      <c r="U372" s="27"/>
      <c r="V372" s="27"/>
    </row>
    <row r="373" spans="1:22" s="25" customFormat="1" ht="12.75">
      <c r="A373" s="26"/>
      <c r="R373" s="42"/>
      <c r="S373" s="26"/>
      <c r="T373" s="26"/>
      <c r="U373" s="27"/>
      <c r="V373" s="27"/>
    </row>
    <row r="374" spans="1:22" s="25" customFormat="1" ht="12.75">
      <c r="A374" s="26"/>
      <c r="R374" s="42"/>
      <c r="S374" s="26"/>
      <c r="T374" s="26"/>
      <c r="U374" s="27"/>
      <c r="V374" s="27"/>
    </row>
    <row r="375" spans="1:22" s="25" customFormat="1" ht="12.75">
      <c r="A375" s="26"/>
      <c r="R375" s="42"/>
      <c r="S375" s="26"/>
      <c r="T375" s="26"/>
      <c r="U375" s="27"/>
      <c r="V375" s="27"/>
    </row>
    <row r="376" spans="1:22" s="25" customFormat="1" ht="12.75">
      <c r="A376" s="26"/>
      <c r="R376" s="42"/>
      <c r="S376" s="26"/>
      <c r="T376" s="26"/>
      <c r="U376" s="27"/>
      <c r="V376" s="27"/>
    </row>
    <row r="377" spans="1:22" s="25" customFormat="1" ht="12.75">
      <c r="A377" s="26"/>
      <c r="R377" s="42"/>
      <c r="S377" s="26"/>
      <c r="T377" s="26"/>
      <c r="U377" s="27"/>
      <c r="V377" s="27"/>
    </row>
    <row r="378" spans="1:22" s="25" customFormat="1" ht="12.75">
      <c r="A378" s="26"/>
      <c r="R378" s="42"/>
      <c r="S378" s="26"/>
      <c r="T378" s="26"/>
      <c r="U378" s="27"/>
      <c r="V378" s="27"/>
    </row>
    <row r="379" spans="1:22" s="25" customFormat="1" ht="12.75">
      <c r="A379" s="26"/>
      <c r="R379" s="42"/>
      <c r="S379" s="26"/>
      <c r="T379" s="26"/>
      <c r="U379" s="27"/>
      <c r="V379" s="27"/>
    </row>
    <row r="380" spans="1:22" s="25" customFormat="1" ht="12.75">
      <c r="A380" s="26"/>
      <c r="R380" s="42"/>
      <c r="S380" s="26"/>
      <c r="T380" s="26"/>
      <c r="U380" s="27"/>
      <c r="V380" s="27"/>
    </row>
    <row r="381" spans="1:22" s="25" customFormat="1" ht="12.75">
      <c r="A381" s="26"/>
      <c r="R381" s="42"/>
      <c r="S381" s="26"/>
      <c r="T381" s="26"/>
      <c r="U381" s="27"/>
      <c r="V381" s="27"/>
    </row>
    <row r="382" spans="1:22" s="25" customFormat="1" ht="12.75">
      <c r="A382" s="26"/>
      <c r="R382" s="42"/>
      <c r="S382" s="26"/>
      <c r="T382" s="26"/>
      <c r="U382" s="27"/>
      <c r="V382" s="27"/>
    </row>
  </sheetData>
  <sheetProtection/>
  <mergeCells count="182">
    <mergeCell ref="S152:S153"/>
    <mergeCell ref="B117:R117"/>
    <mergeCell ref="F118:G118"/>
    <mergeCell ref="B164:R164"/>
    <mergeCell ref="D165:E165"/>
    <mergeCell ref="C149:P149"/>
    <mergeCell ref="C150:E150"/>
    <mergeCell ref="O150:P150"/>
    <mergeCell ref="B144:G144"/>
    <mergeCell ref="H144:R144"/>
    <mergeCell ref="H342:P342"/>
    <mergeCell ref="B339:K339"/>
    <mergeCell ref="B166:C166"/>
    <mergeCell ref="E166:F166"/>
    <mergeCell ref="T152:T153"/>
    <mergeCell ref="F169:G169"/>
    <mergeCell ref="B168:R168"/>
    <mergeCell ref="B158:R158"/>
    <mergeCell ref="H332:P332"/>
    <mergeCell ref="H341:S341"/>
    <mergeCell ref="U152:U153"/>
    <mergeCell ref="V152:V153"/>
    <mergeCell ref="B152:R153"/>
    <mergeCell ref="D114:E114"/>
    <mergeCell ref="B115:C115"/>
    <mergeCell ref="E115:F115"/>
    <mergeCell ref="B145:R145"/>
    <mergeCell ref="K146:M146"/>
    <mergeCell ref="C148:D148"/>
    <mergeCell ref="E148:J148"/>
    <mergeCell ref="W361:X361"/>
    <mergeCell ref="B361:K361"/>
    <mergeCell ref="X359:Y359"/>
    <mergeCell ref="H336:S336"/>
    <mergeCell ref="B334:K334"/>
    <mergeCell ref="U361:V361"/>
    <mergeCell ref="B359:K359"/>
    <mergeCell ref="U360:V360"/>
    <mergeCell ref="U359:V359"/>
    <mergeCell ref="B360:K360"/>
    <mergeCell ref="F77:G77"/>
    <mergeCell ref="B76:R76"/>
    <mergeCell ref="B68:R68"/>
    <mergeCell ref="B74:C74"/>
    <mergeCell ref="D73:E73"/>
    <mergeCell ref="H337:P337"/>
    <mergeCell ref="H331:S331"/>
    <mergeCell ref="B160:R160"/>
    <mergeCell ref="B162:C162"/>
    <mergeCell ref="E162:F162"/>
    <mergeCell ref="B70:C70"/>
    <mergeCell ref="E70:F70"/>
    <mergeCell ref="C58:P58"/>
    <mergeCell ref="C59:E59"/>
    <mergeCell ref="V61:V62"/>
    <mergeCell ref="B61:R62"/>
    <mergeCell ref="B2:T2"/>
    <mergeCell ref="C4:U5"/>
    <mergeCell ref="C7:U8"/>
    <mergeCell ref="C10:U11"/>
    <mergeCell ref="H53:R53"/>
    <mergeCell ref="K55:M55"/>
    <mergeCell ref="B53:G53"/>
    <mergeCell ref="C13:U14"/>
    <mergeCell ref="C16:U16"/>
    <mergeCell ref="C21:V21"/>
    <mergeCell ref="B327:U327"/>
    <mergeCell ref="B329:K329"/>
    <mergeCell ref="B72:R72"/>
    <mergeCell ref="C101:P101"/>
    <mergeCell ref="C102:E102"/>
    <mergeCell ref="O102:P102"/>
    <mergeCell ref="U104:U105"/>
    <mergeCell ref="B155:R155"/>
    <mergeCell ref="B113:R113"/>
    <mergeCell ref="B96:G96"/>
    <mergeCell ref="C18:V19"/>
    <mergeCell ref="S61:S62"/>
    <mergeCell ref="T61:T62"/>
    <mergeCell ref="U61:U62"/>
    <mergeCell ref="B54:R54"/>
    <mergeCell ref="O59:P59"/>
    <mergeCell ref="C57:D57"/>
    <mergeCell ref="E57:J57"/>
    <mergeCell ref="B111:C111"/>
    <mergeCell ref="E111:F111"/>
    <mergeCell ref="B64:R64"/>
    <mergeCell ref="B104:R105"/>
    <mergeCell ref="S104:S105"/>
    <mergeCell ref="T104:T105"/>
    <mergeCell ref="B97:R97"/>
    <mergeCell ref="B66:R66"/>
    <mergeCell ref="H96:R96"/>
    <mergeCell ref="E74:F74"/>
    <mergeCell ref="K98:M98"/>
    <mergeCell ref="C100:D100"/>
    <mergeCell ref="E100:J100"/>
    <mergeCell ref="V104:V105"/>
    <mergeCell ref="B107:R107"/>
    <mergeCell ref="B109:R109"/>
    <mergeCell ref="B190:G190"/>
    <mergeCell ref="H190:R190"/>
    <mergeCell ref="B191:R191"/>
    <mergeCell ref="K192:M192"/>
    <mergeCell ref="C194:D194"/>
    <mergeCell ref="E194:J194"/>
    <mergeCell ref="C195:P195"/>
    <mergeCell ref="C196:E196"/>
    <mergeCell ref="O196:P196"/>
    <mergeCell ref="B198:R199"/>
    <mergeCell ref="S198:S199"/>
    <mergeCell ref="T198:T199"/>
    <mergeCell ref="U198:U199"/>
    <mergeCell ref="V198:V199"/>
    <mergeCell ref="B201:R201"/>
    <mergeCell ref="B203:R203"/>
    <mergeCell ref="B205:C205"/>
    <mergeCell ref="E205:F205"/>
    <mergeCell ref="B207:R207"/>
    <mergeCell ref="D208:E208"/>
    <mergeCell ref="B209:C209"/>
    <mergeCell ref="E209:F209"/>
    <mergeCell ref="B211:R211"/>
    <mergeCell ref="F212:G212"/>
    <mergeCell ref="B238:G238"/>
    <mergeCell ref="H238:R238"/>
    <mergeCell ref="B239:R239"/>
    <mergeCell ref="K240:M240"/>
    <mergeCell ref="C242:D242"/>
    <mergeCell ref="E242:J242"/>
    <mergeCell ref="C243:P243"/>
    <mergeCell ref="C244:E244"/>
    <mergeCell ref="O244:P244"/>
    <mergeCell ref="B246:R247"/>
    <mergeCell ref="S246:S247"/>
    <mergeCell ref="T246:T247"/>
    <mergeCell ref="U246:U247"/>
    <mergeCell ref="V246:V247"/>
    <mergeCell ref="B249:R249"/>
    <mergeCell ref="B251:R251"/>
    <mergeCell ref="B253:C253"/>
    <mergeCell ref="E253:F253"/>
    <mergeCell ref="B255:R255"/>
    <mergeCell ref="D256:E256"/>
    <mergeCell ref="B257:C257"/>
    <mergeCell ref="E257:F257"/>
    <mergeCell ref="B259:R259"/>
    <mergeCell ref="F260:G260"/>
    <mergeCell ref="B286:G286"/>
    <mergeCell ref="H286:R286"/>
    <mergeCell ref="B287:R287"/>
    <mergeCell ref="K288:M288"/>
    <mergeCell ref="C290:D290"/>
    <mergeCell ref="E290:J290"/>
    <mergeCell ref="C291:P291"/>
    <mergeCell ref="C292:E292"/>
    <mergeCell ref="O292:P292"/>
    <mergeCell ref="B294:R295"/>
    <mergeCell ref="S294:S295"/>
    <mergeCell ref="T294:T295"/>
    <mergeCell ref="U294:U295"/>
    <mergeCell ref="V294:V295"/>
    <mergeCell ref="B297:R297"/>
    <mergeCell ref="B299:R299"/>
    <mergeCell ref="B301:C301"/>
    <mergeCell ref="E301:F301"/>
    <mergeCell ref="B303:R303"/>
    <mergeCell ref="D304:E304"/>
    <mergeCell ref="B305:C305"/>
    <mergeCell ref="E305:F305"/>
    <mergeCell ref="B307:R307"/>
    <mergeCell ref="F308:G308"/>
    <mergeCell ref="H351:S351"/>
    <mergeCell ref="H352:Q352"/>
    <mergeCell ref="H355:L355"/>
    <mergeCell ref="H356:S356"/>
    <mergeCell ref="H357:Q357"/>
    <mergeCell ref="B344:K344"/>
    <mergeCell ref="H345:L345"/>
    <mergeCell ref="H346:S346"/>
    <mergeCell ref="H347:Q347"/>
    <mergeCell ref="H350:L350"/>
  </mergeCells>
  <printOptions horizontalCentered="1" verticalCentered="1"/>
  <pageMargins left="0.7874015748031497" right="0" top="0.3937007874015748" bottom="0.15748031496062992" header="0.2362204724409449" footer="0.15748031496062992"/>
  <pageSetup horizontalDpi="600" verticalDpi="600" orientation="portrait" paperSize="9" scale="86" r:id="rId1"/>
  <headerFooter alignWithMargins="0">
    <oddHeader xml:space="preserve">&amp;L&amp;"Arial,Podebljano"&amp;12kašik d.o.o. Križevci </oddHeader>
    <oddFooter>&amp;C&amp;P</oddFooter>
  </headerFooter>
  <rowBreaks count="4" manualBreakCount="4">
    <brk id="50" max="21" man="1"/>
    <brk id="93" max="21" man="1"/>
    <brk id="141" max="21" man="1"/>
    <brk id="32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view="pageBreakPreview" zoomScaleSheetLayoutView="100" zoomScalePageLayoutView="0" workbookViewId="0" topLeftCell="A40">
      <selection activeCell="J17" sqref="J17:K17"/>
    </sheetView>
  </sheetViews>
  <sheetFormatPr defaultColWidth="9.140625" defaultRowHeight="12.75"/>
  <cols>
    <col min="5" max="5" width="8.421875" style="0" customWidth="1"/>
    <col min="13" max="13" width="12.140625" style="0" bestFit="1" customWidth="1"/>
  </cols>
  <sheetData>
    <row r="2" spans="1:11" ht="18">
      <c r="A2" s="11"/>
      <c r="B2" s="11"/>
      <c r="C2" s="11"/>
      <c r="D2" s="11"/>
      <c r="E2" s="11"/>
      <c r="F2" s="11"/>
      <c r="G2" s="11"/>
      <c r="H2" s="13"/>
      <c r="I2" s="13"/>
      <c r="J2" s="13"/>
      <c r="K2" s="13"/>
    </row>
    <row r="3" spans="1:11" ht="18">
      <c r="A3" s="11"/>
      <c r="B3" s="11"/>
      <c r="C3" s="11"/>
      <c r="D3" s="11"/>
      <c r="E3" s="11"/>
      <c r="F3" s="11"/>
      <c r="G3" s="11"/>
      <c r="H3" s="13"/>
      <c r="I3" s="13"/>
      <c r="J3" s="13"/>
      <c r="K3" s="13"/>
    </row>
    <row r="4" spans="1:11" ht="18">
      <c r="A4" s="11"/>
      <c r="B4" s="11"/>
      <c r="C4" s="11"/>
      <c r="D4" s="11"/>
      <c r="E4" s="11"/>
      <c r="F4" s="11"/>
      <c r="G4" s="11"/>
      <c r="H4" s="13"/>
      <c r="I4" s="13"/>
      <c r="J4" s="13"/>
      <c r="K4" s="13"/>
    </row>
    <row r="5" spans="1:11" ht="18">
      <c r="A5" s="11"/>
      <c r="B5" s="11"/>
      <c r="C5" s="11"/>
      <c r="D5" s="11"/>
      <c r="E5" s="11"/>
      <c r="F5" s="11"/>
      <c r="G5" s="11"/>
      <c r="H5" s="13"/>
      <c r="I5" s="13"/>
      <c r="J5" s="13"/>
      <c r="K5" s="13"/>
    </row>
    <row r="6" spans="1:11" ht="18">
      <c r="A6" s="11"/>
      <c r="B6" s="11"/>
      <c r="C6" s="11"/>
      <c r="D6" s="11"/>
      <c r="E6" s="11"/>
      <c r="F6" s="11"/>
      <c r="G6" s="11"/>
      <c r="H6" s="13"/>
      <c r="I6" s="13"/>
      <c r="J6" s="13"/>
      <c r="K6" s="13"/>
    </row>
    <row r="7" spans="1:11" ht="18">
      <c r="A7" s="11"/>
      <c r="B7" s="11"/>
      <c r="C7" s="11"/>
      <c r="D7" s="11"/>
      <c r="E7" s="11"/>
      <c r="F7" s="11"/>
      <c r="G7" s="11"/>
      <c r="H7" s="13"/>
      <c r="I7" s="13"/>
      <c r="J7" s="13"/>
      <c r="K7" s="13"/>
    </row>
    <row r="8" spans="1:11" ht="18">
      <c r="A8" s="11"/>
      <c r="B8" s="11"/>
      <c r="C8" s="11"/>
      <c r="D8" s="11"/>
      <c r="E8" s="11"/>
      <c r="F8" s="11"/>
      <c r="G8" s="11"/>
      <c r="H8" s="13"/>
      <c r="I8" s="13"/>
      <c r="J8" s="13"/>
      <c r="K8" s="13"/>
    </row>
    <row r="9" spans="1:11" ht="18">
      <c r="A9" s="11"/>
      <c r="B9" s="11"/>
      <c r="C9" s="11"/>
      <c r="D9" s="11"/>
      <c r="E9" s="11"/>
      <c r="F9" s="11"/>
      <c r="G9" s="11"/>
      <c r="H9" s="13"/>
      <c r="I9" s="13"/>
      <c r="J9" s="13"/>
      <c r="K9" s="13"/>
    </row>
    <row r="10" spans="1:11" ht="18">
      <c r="A10" s="11"/>
      <c r="B10" s="11"/>
      <c r="C10" s="11"/>
      <c r="D10" s="428" t="s">
        <v>47</v>
      </c>
      <c r="E10" s="428"/>
      <c r="F10" s="428"/>
      <c r="G10" s="10"/>
      <c r="H10" s="429" t="s">
        <v>48</v>
      </c>
      <c r="I10" s="429"/>
      <c r="J10" s="429"/>
      <c r="K10" s="429"/>
    </row>
    <row r="11" spans="1:11" ht="18">
      <c r="A11" s="11"/>
      <c r="B11" s="11"/>
      <c r="C11" s="11"/>
      <c r="D11" s="6"/>
      <c r="E11" s="6"/>
      <c r="F11" s="6"/>
      <c r="G11" s="10"/>
      <c r="H11" s="430" t="s">
        <v>49</v>
      </c>
      <c r="I11" s="430"/>
      <c r="J11" s="430"/>
      <c r="K11" s="430"/>
    </row>
    <row r="12" spans="1:11" ht="7.5" customHeight="1">
      <c r="A12" s="11"/>
      <c r="B12" s="11"/>
      <c r="C12" s="11"/>
      <c r="D12" s="6"/>
      <c r="E12" s="6"/>
      <c r="F12" s="6"/>
      <c r="G12" s="10"/>
      <c r="H12" s="4"/>
      <c r="I12" s="5"/>
      <c r="J12" s="5"/>
      <c r="K12" s="5"/>
    </row>
    <row r="13" spans="1:11" ht="18">
      <c r="A13" s="11"/>
      <c r="B13" s="11"/>
      <c r="C13" s="11"/>
      <c r="D13" s="428" t="s">
        <v>50</v>
      </c>
      <c r="E13" s="428"/>
      <c r="F13" s="428"/>
      <c r="G13" s="9"/>
      <c r="H13" s="426" t="s">
        <v>51</v>
      </c>
      <c r="I13" s="426"/>
      <c r="J13" s="426"/>
      <c r="K13" s="426"/>
    </row>
    <row r="14" spans="1:11" ht="18">
      <c r="A14" s="11"/>
      <c r="B14" s="11"/>
      <c r="C14" s="11"/>
      <c r="D14" s="6"/>
      <c r="E14" s="6"/>
      <c r="F14" s="6"/>
      <c r="G14" s="10"/>
      <c r="H14" s="426" t="s">
        <v>52</v>
      </c>
      <c r="I14" s="426"/>
      <c r="J14" s="426"/>
      <c r="K14" s="426"/>
    </row>
    <row r="15" spans="1:13" ht="48" customHeight="1">
      <c r="A15" s="11"/>
      <c r="B15" s="11"/>
      <c r="C15" s="11"/>
      <c r="D15" s="15"/>
      <c r="E15" s="16" t="s">
        <v>63</v>
      </c>
      <c r="F15" s="431" t="s">
        <v>73</v>
      </c>
      <c r="G15" s="432"/>
      <c r="H15" s="432"/>
      <c r="I15" s="433"/>
      <c r="J15" s="424" t="s">
        <v>74</v>
      </c>
      <c r="K15" s="425"/>
      <c r="M15" s="17"/>
    </row>
    <row r="16" spans="1:13" ht="52.5" customHeight="1">
      <c r="A16" s="11"/>
      <c r="B16" s="11"/>
      <c r="C16" s="11"/>
      <c r="D16" s="15"/>
      <c r="E16" s="16" t="s">
        <v>64</v>
      </c>
      <c r="F16" s="431" t="s">
        <v>72</v>
      </c>
      <c r="G16" s="432"/>
      <c r="H16" s="432"/>
      <c r="I16" s="433"/>
      <c r="J16" s="424" t="s">
        <v>78</v>
      </c>
      <c r="K16" s="425"/>
      <c r="M16" s="17"/>
    </row>
    <row r="17" spans="1:13" ht="63.75" customHeight="1">
      <c r="A17" s="11"/>
      <c r="B17" s="11"/>
      <c r="C17" s="11"/>
      <c r="D17" s="15"/>
      <c r="E17" s="16" t="s">
        <v>65</v>
      </c>
      <c r="F17" s="431" t="s">
        <v>46</v>
      </c>
      <c r="G17" s="432"/>
      <c r="H17" s="432"/>
      <c r="I17" s="433"/>
      <c r="J17" s="424" t="s">
        <v>79</v>
      </c>
      <c r="K17" s="425"/>
      <c r="M17" s="17"/>
    </row>
    <row r="18" spans="1:11" ht="8.25" customHeight="1">
      <c r="A18" s="11"/>
      <c r="B18" s="11"/>
      <c r="C18" s="11"/>
      <c r="D18" s="6"/>
      <c r="E18" s="6"/>
      <c r="F18" s="6"/>
      <c r="G18" s="12"/>
      <c r="H18" s="4"/>
      <c r="I18" s="5"/>
      <c r="J18" s="5"/>
      <c r="K18" s="5"/>
    </row>
    <row r="19" spans="1:11" ht="8.25" customHeight="1">
      <c r="A19" s="11"/>
      <c r="B19" s="11"/>
      <c r="C19" s="11"/>
      <c r="D19" s="6"/>
      <c r="E19" s="6"/>
      <c r="F19" s="6"/>
      <c r="G19" s="12"/>
      <c r="H19" s="4"/>
      <c r="I19" s="5"/>
      <c r="J19" s="5"/>
      <c r="K19" s="5"/>
    </row>
    <row r="20" spans="1:11" ht="18">
      <c r="A20" s="11"/>
      <c r="B20" s="11"/>
      <c r="C20" s="11"/>
      <c r="D20" s="428" t="s">
        <v>53</v>
      </c>
      <c r="E20" s="428"/>
      <c r="F20" s="428"/>
      <c r="G20" s="12"/>
      <c r="H20" s="18" t="s">
        <v>54</v>
      </c>
      <c r="I20" s="19"/>
      <c r="J20" s="19"/>
      <c r="K20" s="20"/>
    </row>
    <row r="21" spans="1:11" ht="18">
      <c r="A21" s="11"/>
      <c r="B21" s="11"/>
      <c r="C21" s="11"/>
      <c r="D21" s="8"/>
      <c r="E21" s="8"/>
      <c r="F21" s="8"/>
      <c r="G21" s="12"/>
      <c r="H21" s="439" t="s">
        <v>66</v>
      </c>
      <c r="I21" s="440"/>
      <c r="J21" s="440"/>
      <c r="K21" s="441"/>
    </row>
    <row r="22" spans="1:11" ht="18.75" thickBot="1">
      <c r="A22" s="11"/>
      <c r="B22" s="11"/>
      <c r="C22" s="11"/>
      <c r="D22" s="8"/>
      <c r="E22" s="8"/>
      <c r="F22" s="8"/>
      <c r="G22" s="12"/>
      <c r="H22" s="435" t="s">
        <v>55</v>
      </c>
      <c r="I22" s="436"/>
      <c r="J22" s="436"/>
      <c r="K22" s="437"/>
    </row>
    <row r="23" spans="1:11" ht="8.25" customHeight="1">
      <c r="A23" s="11"/>
      <c r="B23" s="11"/>
      <c r="C23" s="11"/>
      <c r="D23" s="6"/>
      <c r="E23" s="6"/>
      <c r="F23" s="6"/>
      <c r="G23" s="12"/>
      <c r="H23" s="14"/>
      <c r="I23" s="14"/>
      <c r="J23" s="14"/>
      <c r="K23" s="7"/>
    </row>
    <row r="24" spans="1:11" ht="18">
      <c r="A24" s="11"/>
      <c r="B24" s="11"/>
      <c r="C24" s="11"/>
      <c r="D24" s="428" t="s">
        <v>56</v>
      </c>
      <c r="E24" s="428"/>
      <c r="F24" s="428"/>
      <c r="G24" s="12"/>
      <c r="H24" s="438" t="s">
        <v>57</v>
      </c>
      <c r="I24" s="438"/>
      <c r="J24" s="438"/>
      <c r="K24" s="438"/>
    </row>
    <row r="25" spans="1:11" ht="18">
      <c r="A25" s="11"/>
      <c r="B25" s="11"/>
      <c r="C25" s="11"/>
      <c r="D25" s="434"/>
      <c r="E25" s="434"/>
      <c r="F25" s="434"/>
      <c r="G25" s="12"/>
      <c r="H25" s="427" t="s">
        <v>58</v>
      </c>
      <c r="I25" s="427"/>
      <c r="J25" s="427"/>
      <c r="K25" s="5"/>
    </row>
    <row r="26" spans="1:11" ht="18">
      <c r="A26" s="11"/>
      <c r="B26" s="11"/>
      <c r="C26" s="11"/>
      <c r="D26" s="428" t="s">
        <v>59</v>
      </c>
      <c r="E26" s="428"/>
      <c r="F26" s="428"/>
      <c r="G26" s="11"/>
      <c r="H26" s="4" t="s">
        <v>75</v>
      </c>
      <c r="I26" s="5"/>
      <c r="J26" s="13"/>
      <c r="K26" s="13"/>
    </row>
    <row r="27" spans="1:11" ht="18">
      <c r="A27" s="11"/>
      <c r="B27" s="11"/>
      <c r="C27" s="11"/>
      <c r="D27" s="428" t="s">
        <v>60</v>
      </c>
      <c r="E27" s="428"/>
      <c r="F27" s="428"/>
      <c r="G27" s="11"/>
      <c r="H27" s="4" t="s">
        <v>76</v>
      </c>
      <c r="I27" s="5"/>
      <c r="J27" s="13"/>
      <c r="K27" s="13"/>
    </row>
    <row r="28" spans="1:11" ht="18">
      <c r="A28" s="11"/>
      <c r="B28" s="11"/>
      <c r="C28" s="11"/>
      <c r="D28" s="428" t="s">
        <v>61</v>
      </c>
      <c r="E28" s="428"/>
      <c r="F28" s="428"/>
      <c r="G28" s="11"/>
      <c r="H28" s="423" t="s">
        <v>62</v>
      </c>
      <c r="I28" s="423"/>
      <c r="J28" s="423"/>
      <c r="K28" s="13"/>
    </row>
    <row r="29" spans="1:11" ht="18">
      <c r="A29" s="11"/>
      <c r="B29" s="11"/>
      <c r="C29" s="11"/>
      <c r="D29" s="11"/>
      <c r="E29" s="11"/>
      <c r="F29" s="11"/>
      <c r="G29" s="11"/>
      <c r="H29" s="427" t="s">
        <v>58</v>
      </c>
      <c r="I29" s="427"/>
      <c r="J29" s="427"/>
      <c r="K29" s="13"/>
    </row>
    <row r="30" spans="1:11" ht="18">
      <c r="A30" s="11"/>
      <c r="B30" s="11"/>
      <c r="C30" s="11"/>
      <c r="D30" s="11"/>
      <c r="E30" s="11"/>
      <c r="F30" s="11"/>
      <c r="G30" s="11"/>
      <c r="H30" s="13"/>
      <c r="I30" s="13"/>
      <c r="J30" s="13"/>
      <c r="K30" s="13"/>
    </row>
    <row r="32" ht="18">
      <c r="E32" s="21"/>
    </row>
  </sheetData>
  <sheetProtection/>
  <mergeCells count="24">
    <mergeCell ref="H10:K10"/>
    <mergeCell ref="H11:K11"/>
    <mergeCell ref="H14:K14"/>
    <mergeCell ref="D27:F27"/>
    <mergeCell ref="F15:I15"/>
    <mergeCell ref="F16:I16"/>
    <mergeCell ref="F17:I17"/>
    <mergeCell ref="D25:F25"/>
    <mergeCell ref="H22:K22"/>
    <mergeCell ref="H25:J25"/>
    <mergeCell ref="D26:F26"/>
    <mergeCell ref="D10:F10"/>
    <mergeCell ref="D13:F13"/>
    <mergeCell ref="D20:F20"/>
    <mergeCell ref="D24:F24"/>
    <mergeCell ref="D28:F28"/>
    <mergeCell ref="H28:J28"/>
    <mergeCell ref="J15:K15"/>
    <mergeCell ref="J16:K16"/>
    <mergeCell ref="H13:K13"/>
    <mergeCell ref="J17:K17"/>
    <mergeCell ref="H29:J29"/>
    <mergeCell ref="H24:K24"/>
    <mergeCell ref="H21:K21"/>
  </mergeCells>
  <printOptions/>
  <pageMargins left="0.25" right="0.25" top="0.75" bottom="0.75" header="0.3" footer="0.3"/>
  <pageSetup horizontalDpi="600" verticalDpi="600" orientation="portrait" paperSize="9" scale="73" r:id="rId3"/>
  <legacyDrawing r:id="rId2"/>
  <oleObjects>
    <oleObject progId="" shapeId="69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ŽUC-KRIŽEVCI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Korisnik</cp:lastModifiedBy>
  <cp:lastPrinted>2020-03-03T08:03:25Z</cp:lastPrinted>
  <dcterms:created xsi:type="dcterms:W3CDTF">2005-06-08T05:46:14Z</dcterms:created>
  <dcterms:modified xsi:type="dcterms:W3CDTF">2022-06-30T06:41:08Z</dcterms:modified>
  <cp:category/>
  <cp:version/>
  <cp:contentType/>
  <cp:contentStatus/>
</cp:coreProperties>
</file>