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tabRatio="500" activeTab="0"/>
  </bookViews>
  <sheets>
    <sheet name="Naslovna" sheetId="1" r:id="rId1"/>
    <sheet name="Račun prihoda i rashoda" sheetId="2" r:id="rId2"/>
    <sheet name="Izvori financiranja" sheetId="3" r:id="rId3"/>
    <sheet name="Funkcijska" sheetId="4" r:id="rId4"/>
    <sheet name="Račun financiranja" sheetId="5" r:id="rId5"/>
    <sheet name="Organizacijsk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<sst xmlns="http://schemas.openxmlformats.org/spreadsheetml/2006/main" count="369" uniqueCount="293">
  <si>
    <t>A. RAČUN PRIHODA I RASHODA</t>
  </si>
  <si>
    <t>Broj konta</t>
  </si>
  <si>
    <t>Vrsta prihoda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</si>
  <si>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</si>
  <si>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</si>
  <si>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</si>
  <si>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</si>
  <si>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</si>
  <si>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</si>
  <si>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</si>
  <si>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</si>
  <si>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6134</t>
  </si>
  <si>
    <t>Povremeni porezi na imovinu</t>
  </si>
  <si>
    <t>614</t>
  </si>
  <si>
    <t>Porezi na robu i usluge</t>
  </si>
  <si>
    <t>6142</t>
  </si>
  <si>
    <t>Porez na promet</t>
  </si>
  <si>
    <t>64</t>
  </si>
  <si>
    <t>Prihodi od imovine</t>
  </si>
  <si>
    <t>641</t>
  </si>
  <si>
    <t>Prihodi od financijske imovine</t>
  </si>
  <si>
    <t>6414</t>
  </si>
  <si>
    <t>Prihodi od zateznih kamata</t>
  </si>
  <si>
    <t>642</t>
  </si>
  <si>
    <t>Prihodi od nefinancijske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</si>
  <si>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</si>
  <si>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</si>
  <si>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</si>
  <si>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</si>
  <si>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</si>
  <si>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</si>
  <si>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</si>
  <si>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</si>
  <si>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</si>
  <si>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</si>
  <si>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</si>
  <si>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</si>
  <si>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</si>
  <si>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</si>
  <si>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</si>
  <si>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</si>
  <si>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6615</t>
  </si>
  <si>
    <t>Prihodi od pruženih usluga</t>
  </si>
  <si>
    <t>84</t>
  </si>
  <si>
    <t>Primici od zaduživanja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</si>
  <si>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</si>
  <si>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</si>
  <si>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</si>
  <si>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</si>
  <si>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</si>
  <si>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</si>
  <si>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</si>
  <si>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</si>
  <si>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</si>
  <si>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</si>
  <si>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</si>
  <si>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</si>
  <si>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</si>
  <si>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32</t>
  </si>
  <si>
    <t>Materijalni rashodi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</si>
  <si>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</si>
  <si>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</si>
  <si>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</si>
  <si>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</si>
  <si>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</si>
  <si>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</si>
  <si>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</si>
  <si>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</si>
  <si>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</si>
  <si>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</si>
  <si>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3222</t>
  </si>
  <si>
    <t>Materijal i sirovine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</si>
  <si>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</si>
  <si>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</si>
  <si>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</si>
  <si>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</si>
  <si>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</si>
  <si>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</si>
  <si>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</si>
  <si>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</si>
  <si>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</si>
  <si>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</si>
  <si>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</si>
  <si>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</si>
  <si>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</si>
  <si>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</si>
  <si>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</si>
  <si>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</si>
  <si>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</si>
  <si>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</si>
  <si>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</si>
  <si>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</si>
  <si>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</si>
  <si>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</si>
  <si>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</si>
  <si>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</si>
  <si>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</si>
  <si>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</si>
  <si>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</si>
  <si>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</si>
  <si>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</si>
  <si>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</si>
  <si>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</si>
  <si>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</si>
  <si>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</si>
  <si>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</si>
  <si>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</si>
  <si>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38</t>
  </si>
  <si>
    <t>Ostali rashodi</t>
  </si>
  <si>
    <t>381</t>
  </si>
  <si>
    <t>Tekuće donacije</t>
  </si>
  <si>
    <t>3811</t>
  </si>
  <si>
    <t>Tekuće donacije u novcu</t>
  </si>
  <si>
    <t>382</t>
  </si>
  <si>
    <t>Kapitalne donacije</t>
  </si>
  <si>
    <t>386</t>
  </si>
  <si>
    <t>Kapitalne pomoći</t>
  </si>
  <si>
    <t>421</t>
  </si>
  <si>
    <t>Građevinski objekti</t>
  </si>
  <si>
    <t>4212</t>
  </si>
  <si>
    <t>Poslovni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</si>
  <si>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</si>
  <si>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</si>
  <si>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</si>
  <si>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</si>
  <si>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</si>
  <si>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</si>
  <si>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</si>
  <si>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</si>
  <si>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4224</t>
  </si>
  <si>
    <t>Medicinska i laboratorijska oprema</t>
  </si>
  <si>
    <t>426</t>
  </si>
  <si>
    <t>Nematerijalna proizvedena imovina</t>
  </si>
  <si>
    <t>Izvor financiranja</t>
  </si>
  <si>
    <t>Naziv izvora financiranja</t>
  </si>
  <si>
    <t>Opći prihodi i primici</t>
  </si>
  <si>
    <t>Vlastiti prihodi</t>
  </si>
  <si>
    <t>Ostali prihodi za posebne namjene</t>
  </si>
  <si>
    <t>Pomoći</t>
  </si>
  <si>
    <t>Ostale pomoći</t>
  </si>
  <si>
    <t>4</t>
  </si>
  <si>
    <t>Prihodi za posebne namjene</t>
  </si>
  <si>
    <t>Klasifikacija: 01, Opće javne usluge</t>
  </si>
  <si>
    <t>Klasifikacija: 011, Izvršna i zakonodavna tijela, financijski i fiskalni poslovi, vanjski poslovi</t>
  </si>
  <si>
    <t>Klasifikacija: 013, Opće usluge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</si>
  <si>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</si>
  <si>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</si>
  <si>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</si>
  <si>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</si>
  <si>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</si>
  <si>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045, Promet</t>
  </si>
  <si>
    <t>Klasifikacija: 049, Ekon.poslovi koji nisu dr.svrstani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</si>
  <si>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</si>
  <si>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</si>
  <si>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</si>
  <si>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</si>
  <si>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</si>
  <si>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</si>
  <si>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</si>
  <si>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</si>
  <si>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</si>
  <si>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</si>
  <si>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104, Obitelj i djeca</t>
  </si>
  <si>
    <t>Klasifikacija: 107, Socijalna pomoć stanovništvu koje nije obuhvaćeno redovnim socijalnim programima</t>
  </si>
  <si>
    <t>Klasifikacija: 109, Aktiv.socijalne zaštite-nisu drugdje</t>
  </si>
  <si>
    <t>Razdjel: 001, IZVRŠNA I PREDSTAVNIČKA TIJELA</t>
  </si>
  <si>
    <t>Glava: 01, IZVRŠNA I PREDSTAVNIČKA TIJELA</t>
  </si>
  <si>
    <t>Razdjel: 002, JEDINSTVENI UPRAVNI ODJEL</t>
  </si>
  <si>
    <t>Glava: 01, JEDINSTVENI UPRAVNI ODJEL</t>
  </si>
  <si>
    <t>Korisnik: 52397, DJEČJI VRTIĆ MALI MEDO</t>
  </si>
  <si>
    <t>Korisnik: 2380, KNJIŽNICA SIDONIJE RUBIDO ERDODY</t>
  </si>
  <si>
    <t>UKUPNO:</t>
  </si>
  <si>
    <t>Usluge tekućeg i investicijskog održavanja</t>
  </si>
  <si>
    <t>Naknade troškova osobama izvan radnog odnosa</t>
  </si>
  <si>
    <t>Naknade za rad predstavničkih i izvršnih tijela, povjerenstava i slično</t>
  </si>
  <si>
    <t>Naknade građanima i kućanstvima na temelju osiguranja i druge naknade</t>
  </si>
  <si>
    <t>Ostale naknade građanima i kućanstvima iz proračuna</t>
  </si>
  <si>
    <t>Rashodi za nabavu nefinancijske imovine</t>
  </si>
  <si>
    <t>Rashodi za nabavu proizvedene dugotrajne imovine</t>
  </si>
  <si>
    <t>Naknade građanima i kućanstvima u novcu</t>
  </si>
  <si>
    <t>Doprinosi za obvezno zdravstveno osiguranje</t>
  </si>
  <si>
    <t>Naknade za prijevoz, za rad na terenu i odvojeni život</t>
  </si>
  <si>
    <t>Uredski materijal i ostali materijalni rashodi</t>
  </si>
  <si>
    <t>Bankarske usluge i usluge platnog prometa</t>
  </si>
  <si>
    <t>Kapitalne pomoći kreditnim i ostalim financijskim institucijama te trgovačkim društvima u javnom sektoru</t>
  </si>
  <si>
    <t>Naknade građanima i kućanstvima u naravi</t>
  </si>
  <si>
    <t>Materijal i dijelovi za tekuće i investicijsko održavanje</t>
  </si>
  <si>
    <t>Uređaji, strojevi i oprema za ostale namjene</t>
  </si>
  <si>
    <t>Kapitalne donacije neprofitnim organizacijama</t>
  </si>
  <si>
    <t>Umjetnička, literarna i znanstvena djela</t>
  </si>
  <si>
    <t>Ceste, željeznice i ostali prometni objekti</t>
  </si>
  <si>
    <t>7 Prihodi od prodaje nefinancijske imovine</t>
  </si>
  <si>
    <t>UKUPNI PRIHODI</t>
  </si>
  <si>
    <t>UKUPNI RASHODI</t>
  </si>
  <si>
    <t>3 Rashodi poslovanja</t>
  </si>
  <si>
    <t>4 Rashodi za nefinancijsku imovinu</t>
  </si>
  <si>
    <t>VIŠAK/MANJAK</t>
  </si>
  <si>
    <t>Ostali prihodi od</t>
  </si>
  <si>
    <t>Prihodi od zakupa</t>
  </si>
  <si>
    <t>Kamate na oročena sredstva</t>
  </si>
  <si>
    <t>5.2.</t>
  </si>
  <si>
    <t>5.</t>
  </si>
  <si>
    <t>4.3.</t>
  </si>
  <si>
    <t>4.</t>
  </si>
  <si>
    <t>3.1.</t>
  </si>
  <si>
    <t>3.</t>
  </si>
  <si>
    <t>1.1.</t>
  </si>
  <si>
    <t>1.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</si>
  <si>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</si>
  <si>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</si>
  <si>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</si>
  <si>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</si>
  <si>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temeljem prijenosa EU sredstava</t>
  </si>
  <si>
    <t>Kapitalne pomoći temeljem prijenosa EU sredstava</t>
  </si>
  <si>
    <t>Stalni porezi na nepokretnu imovinu</t>
  </si>
  <si>
    <t>Povrat poreza i prireza na dohodak po godišnjoj prijavi</t>
  </si>
  <si>
    <t>Porez i prirez na dohodak od kapitala</t>
  </si>
  <si>
    <t>Porez i prirez na dohodak od imovine i imovinskih prava</t>
  </si>
  <si>
    <t>Porez i prirez na dohodak od samostalnih djelatnosti</t>
  </si>
  <si>
    <t>Porez i prirez na dohodak od nesamostalnog rada</t>
  </si>
  <si>
    <t>Primljeni zajmovi od drugih razina vlasti</t>
  </si>
  <si>
    <t>Primljeni zajmovi od državnog proračuna</t>
  </si>
  <si>
    <t>Zatezne kamate</t>
  </si>
  <si>
    <t>Službena, radna i zaštitna odjeća i obuća</t>
  </si>
  <si>
    <t>Kapitalne donacije građanima i kućanstvima</t>
  </si>
  <si>
    <t>Klasifikacija: 096, Dodatne usluge u obrazovanju</t>
  </si>
  <si>
    <t>Klasifikacija: 102, Starost</t>
  </si>
  <si>
    <t>Klasifikacija: 084, Religijske i druge službe zajednice</t>
  </si>
  <si>
    <t>Klasifikacija: 106, Stanovanje</t>
  </si>
  <si>
    <t xml:space="preserve">    I. OPĆI DIO</t>
  </si>
  <si>
    <t>Članak 1.</t>
  </si>
  <si>
    <t>Članak 2.</t>
  </si>
  <si>
    <r>
      <t xml:space="preserve">    </t>
    </r>
    <r>
      <rPr>
        <b/>
        <sz val="10"/>
        <color indexed="8"/>
        <rFont val="ARIAL"/>
        <family val="2"/>
      </rPr>
      <t>Tablica 2.: Prihodi i rashodi prema izvorima financiranja izvršeni su kako slijedi:</t>
    </r>
  </si>
  <si>
    <t>Prihodi od prodaje proizvoda i robe</t>
  </si>
  <si>
    <t>Prihodi od prodaje proizvoda i robe te pruženih usluga</t>
  </si>
  <si>
    <t>Primici od financijske imovine i zaduživanja</t>
  </si>
  <si>
    <t xml:space="preserve">    Tablica 3.: Rashodi prema funkcijskoj klasifikaciji izvršeni su kako slijedi:</t>
  </si>
  <si>
    <t xml:space="preserve">    II.POSEBNI DIO </t>
  </si>
  <si>
    <t>Članak 3.</t>
  </si>
  <si>
    <t xml:space="preserve">    Tablica 1.: Rashodi i izdaci prema organizacijskoj klasifikaciji izvršeni su kako slijedi:</t>
  </si>
  <si>
    <t>Indeks 4/2</t>
  </si>
  <si>
    <t>GODIŠNJI IZVJEŠTAJ O IZVRŠENJU PRORAČUNA OPĆINE GORNJA RIJEKA ZA 2023. GODINU</t>
  </si>
  <si>
    <t>Indeks izvršenja u odnosu na 2022.</t>
  </si>
  <si>
    <t>6 Prihodi poslovanja</t>
  </si>
  <si>
    <t xml:space="preserve">    Proračun Općine Gornja Rijeka za 2023. godinu i projekcije za 2024. i 2025. godinu (''Službeni glasnik Koprivničko-križevačke županije'' broj 39/22, 17/23. i 28a/23) (u daljnjem tekstu: Proračun) za razdoblje od 1.siječnja do 31. prosinca 2023. godine izvršen je kako slijedi:</t>
  </si>
  <si>
    <t>Izvorni plan 2023.</t>
  </si>
  <si>
    <t>Izvršenje 2022.</t>
  </si>
  <si>
    <t>Izvršenje 2023.</t>
  </si>
  <si>
    <t>Indeks izvršenja prema planu 2023.</t>
  </si>
  <si>
    <t>B. RAČUN FINANCIRANJA</t>
  </si>
  <si>
    <t>8 PRIMICI OD FINANCIJSKE IMOVINE I ZADUŽIVANJA</t>
  </si>
  <si>
    <t>5 IZDACI ZA FINANCIJSKU IMOVINU I OTPLATU ZAJMOVA</t>
  </si>
  <si>
    <t>NETO ZADUŽIVANJE / FINANCIRANJE</t>
  </si>
  <si>
    <t>C. PRENESENA SREDSTVA</t>
  </si>
  <si>
    <t>UKUPAN DONOS VIŠKA / MANJKA IZ PRETHODNE(IH) GODINA</t>
  </si>
  <si>
    <t xml:space="preserve">    Izvršenje prihoda i rashoda prema ekonomskoj klasifikaciji (Tablica 1.), izvršenje prihoda i rashoda prema izvorima financiranja (Tablica 2.), izvršenje rashoda prema funkcijskoj klasifikaciji (Tablica 3.), račun financiranja prema ekonomskoj klasifikaciji (Tablica 4.), račun financiranja prema izvorima (Tablica 5.) u A. Računu prihoda i rashoda i B. Računu financiranja za 2023. godinu je sljedeće:</t>
  </si>
  <si>
    <t xml:space="preserve">    Tablica 1.: Prihodi i rashodi prema ekonomskoj klasifikaciji izvršeni su kako slijedi:</t>
  </si>
  <si>
    <t>Indeks 4/3</t>
  </si>
  <si>
    <t>5 = 4/2</t>
  </si>
  <si>
    <t>6 = 4/3</t>
  </si>
  <si>
    <t>Porez i prirez na dohodak po godišnjoj prijavi</t>
  </si>
  <si>
    <t>Pomoći proračunskim korisnicima iz proračuna koji im nije nadležan</t>
  </si>
  <si>
    <t>Tekuće pomoći proračunskim korisnicima iz proračuna koji im nije nadležan</t>
  </si>
  <si>
    <t>Pomoći dane u inozemstvo i unutar općeg proračuna</t>
  </si>
  <si>
    <t>Pomoći proračunskim korisnicima drugih proračuna</t>
  </si>
  <si>
    <t>Kapitalne pomoći proračunskim korisnicima drugih proračuna</t>
  </si>
  <si>
    <t>SVEUKUPNI PRIHODI</t>
  </si>
  <si>
    <t>SVEUKUPNI RASHODI</t>
  </si>
  <si>
    <t>PRIHODI UKUPNO</t>
  </si>
  <si>
    <t>RASHODI UKUPNO</t>
  </si>
  <si>
    <t>Klasifikacija: 06, Usluge unapređenja stanovanja i zajednice</t>
  </si>
  <si>
    <t>Klasifikacija: 08, Rekreacija, kultura i religija</t>
  </si>
  <si>
    <t>Tablica 4.: Račun financiranja prema ekonomskoj klasifikaciji izvršen je kako slijedi:</t>
  </si>
  <si>
    <t>Izdaci za financijsku imovinu i otplate zajmova</t>
  </si>
  <si>
    <t>Izdaci za otplatu glavnice primljenih kredita i zajmova</t>
  </si>
  <si>
    <t>Otplata glavnice primljenih zajmova od drugih razina vlasti</t>
  </si>
  <si>
    <t>Otplata glavnice primljenih zajmova od državnog proračuna</t>
  </si>
  <si>
    <t>Rezultat poslovanja</t>
  </si>
  <si>
    <t>Višak/manjak prihoda</t>
  </si>
  <si>
    <t>Višak prihoda poslovanja</t>
  </si>
  <si>
    <t>Tablica 5.: Račun financiranja prema izvorima financiranja izvršen je kako slijedi:</t>
  </si>
  <si>
    <t>UKUPNI PRIMICI</t>
  </si>
  <si>
    <t>UKUPNI IZDACI</t>
  </si>
  <si>
    <t>5.1.</t>
  </si>
  <si>
    <t>Pomoći državnog i županijskog proračuna</t>
  </si>
  <si>
    <t xml:space="preserve">    Izvršenje rashoda i izdataka Proračuna prema organizacijskoj klasifikaciji (Tablica 1.) i prema programskoj klasifikaciji (Tablica 2.) za 2023. godinu je sljedeće:</t>
  </si>
  <si>
    <t>Izvršenje I.-XII.2023.</t>
  </si>
  <si>
    <t>Vrsta rashoda</t>
  </si>
  <si>
    <r>
      <rPr>
        <b/>
        <sz val="10"/>
        <color indexed="8"/>
        <rFont val="ARIAL"/>
        <family val="2"/>
      </rPr>
      <t>REZULTAT TEKUĆEG RAZDOBLJA</t>
    </r>
    <r>
      <rPr>
        <sz val="10"/>
        <color indexed="8"/>
        <rFont val="Arial"/>
        <family val="2"/>
      </rPr>
      <t xml:space="preserve"> = 
VIŠAK/MANJAK+NETO ZADUŽ./FINANCIRANJE</t>
    </r>
  </si>
  <si>
    <r>
      <rPr>
        <b/>
        <sz val="10"/>
        <color indexed="8"/>
        <rFont val="ARIAL"/>
        <family val="2"/>
      </rPr>
      <t>VIŠAK/MANJAK KOJI SE PRENOSI U SLJEDEĆE RAZDOBLJE</t>
    </r>
    <r>
      <rPr>
        <sz val="10"/>
        <color indexed="8"/>
        <rFont val="Arial"/>
        <family val="2"/>
      </rPr>
      <t xml:space="preserve"> = REZULTAT TEKUĆEG RAZDOBLJA + VIŠAK/MANJAK IZ PRETHODNE(IH) GODINE</t>
    </r>
  </si>
  <si>
    <t>Vrsta primitka/izdatka</t>
  </si>
  <si>
    <t>Indeks 3/2</t>
  </si>
  <si>
    <t xml:space="preserve">    Na temelju članka 89. stavka 2. Zakona o proračunu (''Narodne novine'' broj 144/21) i članka 29. Statuta Općine Gornja Rijeka (''Službeni glasnik Koprivničko-križevačke županije'' broj 1/18, 5/20. i 3/21), Općinsko vijeće Općine Gornja Rijeka na 19. sjednici održanoj 22. travnja 2024. donijelo 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</si>
</sst>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5B5B5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 vertical="top" wrapText="1" readingOrder="1"/>
    </xf>
    <xf numFmtId="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1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4" fontId="43" fillId="34" borderId="0" xfId="0" applyNumberFormat="1" applyFont="1" applyFill="1" applyAlignment="1">
      <alignment horizontal="right" vertical="top"/>
    </xf>
    <xf numFmtId="0" fontId="0" fillId="34" borderId="0" xfId="0" applyFill="1" applyAlignment="1">
      <alignment vertical="top"/>
    </xf>
    <xf numFmtId="4" fontId="44" fillId="35" borderId="0" xfId="0" applyNumberFormat="1" applyFont="1" applyFill="1" applyAlignment="1">
      <alignment horizontal="right" vertical="top"/>
    </xf>
    <xf numFmtId="0" fontId="0" fillId="35" borderId="0" xfId="0" applyFill="1" applyAlignment="1">
      <alignment vertical="top"/>
    </xf>
    <xf numFmtId="4" fontId="44" fillId="0" borderId="0" xfId="0" applyNumberFormat="1" applyFont="1" applyAlignment="1">
      <alignment horizontal="right" vertical="top"/>
    </xf>
    <xf numFmtId="3" fontId="45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 wrapText="1" readingOrder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readingOrder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 readingOrder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readingOrder="1"/>
    </xf>
    <xf numFmtId="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4" fontId="2" fillId="33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4" fontId="2" fillId="36" borderId="0" xfId="0" applyNumberFormat="1" applyFont="1" applyFill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Fill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right" vertical="top" wrapText="1" readingOrder="1"/>
    </xf>
    <xf numFmtId="0" fontId="45" fillId="0" borderId="0" xfId="0" applyFont="1" applyAlignment="1">
      <alignment horizontal="center" vertical="top" wrapText="1" readingOrder="1"/>
    </xf>
    <xf numFmtId="0" fontId="45" fillId="0" borderId="0" xfId="0" applyFont="1" applyAlignment="1">
      <alignment horizontal="center" vertical="center" wrapText="1" readingOrder="1"/>
    </xf>
    <xf numFmtId="4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top" wrapText="1" readingOrder="1"/>
    </xf>
    <xf numFmtId="0" fontId="0" fillId="37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4" fontId="2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37" borderId="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wrapText="1" readingOrder="1"/>
    </xf>
    <xf numFmtId="0" fontId="0" fillId="0" borderId="0" xfId="0" applyBorder="1" applyAlignment="1">
      <alignment/>
    </xf>
    <xf numFmtId="4" fontId="1" fillId="37" borderId="0" xfId="0" applyNumberFormat="1" applyFont="1" applyFill="1" applyBorder="1" applyAlignment="1">
      <alignment horizontal="right"/>
    </xf>
    <xf numFmtId="4" fontId="1" fillId="38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 readingOrder="1"/>
    </xf>
    <xf numFmtId="4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vertical="center" wrapText="1" readingOrder="1"/>
    </xf>
    <xf numFmtId="4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1"/>
    </xf>
    <xf numFmtId="4" fontId="2" fillId="33" borderId="0" xfId="0" applyNumberFormat="1" applyFont="1" applyFill="1" applyAlignment="1">
      <alignment horizontal="right" vertical="top"/>
    </xf>
    <xf numFmtId="0" fontId="2" fillId="37" borderId="0" xfId="0" applyFont="1" applyFill="1" applyAlignment="1">
      <alignment horizontal="left" vertical="top"/>
    </xf>
    <xf numFmtId="0" fontId="2" fillId="37" borderId="0" xfId="0" applyFont="1" applyFill="1" applyAlignment="1">
      <alignment horizontal="left" vertical="top" wrapText="1"/>
    </xf>
    <xf numFmtId="4" fontId="2" fillId="37" borderId="0" xfId="0" applyNumberFormat="1" applyFont="1" applyFill="1" applyAlignment="1">
      <alignment horizontal="right" vertical="top"/>
    </xf>
    <xf numFmtId="0" fontId="0" fillId="37" borderId="0" xfId="0" applyFill="1" applyAlignment="1">
      <alignment vertical="top"/>
    </xf>
    <xf numFmtId="0" fontId="1" fillId="37" borderId="0" xfId="0" applyFont="1" applyFill="1" applyAlignment="1">
      <alignment horizontal="left" vertical="top" wrapText="1" readingOrder="1"/>
    </xf>
    <xf numFmtId="4" fontId="1" fillId="37" borderId="0" xfId="0" applyNumberFormat="1" applyFont="1" applyFill="1" applyAlignment="1">
      <alignment horizontal="right" vertical="top"/>
    </xf>
    <xf numFmtId="0" fontId="0" fillId="38" borderId="0" xfId="0" applyFill="1" applyAlignment="1">
      <alignment vertical="top"/>
    </xf>
    <xf numFmtId="4" fontId="2" fillId="38" borderId="0" xfId="0" applyNumberFormat="1" applyFont="1" applyFill="1" applyAlignment="1">
      <alignment horizontal="right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 readingOrder="1"/>
    </xf>
    <xf numFmtId="4" fontId="2" fillId="38" borderId="0" xfId="0" applyNumberFormat="1" applyFont="1" applyFill="1" applyAlignment="1">
      <alignment horizontal="right" vertical="center" wrapText="1"/>
    </xf>
    <xf numFmtId="4" fontId="2" fillId="38" borderId="0" xfId="0" applyNumberFormat="1" applyFont="1" applyFill="1" applyAlignment="1">
      <alignment horizontal="right" vertical="center" wrapText="1" readingOrder="1"/>
    </xf>
    <xf numFmtId="0" fontId="0" fillId="0" borderId="0" xfId="0" applyFont="1" applyAlignment="1">
      <alignment horizontal="left" vertical="top" wrapText="1" readingOrder="1"/>
    </xf>
    <xf numFmtId="43" fontId="1" fillId="0" borderId="0" xfId="59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2" fillId="36" borderId="0" xfId="0" applyFont="1" applyFill="1" applyAlignment="1">
      <alignment vertical="top"/>
    </xf>
    <xf numFmtId="4" fontId="0" fillId="0" borderId="0" xfId="0" applyNumberFormat="1" applyAlignment="1">
      <alignment horizontal="left" vertical="top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4" fontId="2" fillId="36" borderId="0" xfId="0" applyNumberFormat="1" applyFont="1" applyFill="1" applyAlignment="1">
      <alignment vertical="top"/>
    </xf>
    <xf numFmtId="4" fontId="0" fillId="0" borderId="0" xfId="0" applyNumberFormat="1" applyAlignment="1">
      <alignment vertical="top"/>
    </xf>
    <xf numFmtId="0" fontId="1" fillId="38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 vertical="top" wrapText="1" readingOrder="1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wrapText="1" readingOrder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7" fillId="34" borderId="0" xfId="0" applyFont="1" applyFill="1" applyAlignment="1">
      <alignment horizontal="left" vertical="top" wrapText="1"/>
    </xf>
    <xf numFmtId="0" fontId="48" fillId="35" borderId="0" xfId="0" applyFont="1" applyFill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29"/>
  <sheetViews>
    <sheetView showGridLines="0" tabSelected="1" zoomScalePageLayoutView="0" workbookViewId="0" topLeftCell="A1">
      <selection activeCell="J13" sqref="J13"/>
    </sheetView>
  </sheetViews>
  <sheetFormatPr defaultColWidth="15.7109375" defaultRowHeight="15" customHeight="1"/>
  <cols>
    <col min="1" max="1" width="53.00390625" style="1" customWidth="1"/>
    <col min="2" max="2" width="15.28125" style="1" customWidth="1"/>
    <col min="3" max="3" width="17.7109375" style="1" customWidth="1"/>
    <col min="4" max="4" width="17.8515625" style="1" customWidth="1"/>
    <col min="5" max="16384" width="15.7109375" style="1" customWidth="1"/>
  </cols>
  <sheetData>
    <row r="2" spans="1:6" ht="15" customHeight="1">
      <c r="A2" s="134" t="s">
        <v>292</v>
      </c>
      <c r="B2" s="135"/>
      <c r="C2" s="135"/>
      <c r="D2" s="135"/>
      <c r="E2" s="135"/>
      <c r="F2" s="135"/>
    </row>
    <row r="3" spans="1:6" ht="15" customHeight="1">
      <c r="A3" s="135"/>
      <c r="B3" s="135"/>
      <c r="C3" s="135"/>
      <c r="D3" s="135"/>
      <c r="E3" s="135"/>
      <c r="F3" s="135"/>
    </row>
    <row r="4" spans="1:6" ht="15" customHeight="1">
      <c r="A4" s="65"/>
      <c r="B4" s="65"/>
      <c r="C4" s="65"/>
      <c r="D4" s="65"/>
      <c r="E4" s="65"/>
      <c r="F4" s="65"/>
    </row>
    <row r="5" spans="1:8" ht="15" customHeight="1">
      <c r="A5" s="132" t="s">
        <v>241</v>
      </c>
      <c r="B5" s="133"/>
      <c r="C5" s="133"/>
      <c r="D5" s="133"/>
      <c r="E5" s="133"/>
      <c r="F5" s="133"/>
      <c r="H5" s="67"/>
    </row>
    <row r="6" spans="1:6" ht="15" customHeight="1">
      <c r="A6" s="68" t="s">
        <v>229</v>
      </c>
      <c r="B6" s="66"/>
      <c r="C6" s="66"/>
      <c r="D6" s="66"/>
      <c r="E6" s="66"/>
      <c r="F6" s="66"/>
    </row>
    <row r="7" spans="1:6" ht="15" customHeight="1">
      <c r="A7" s="136" t="s">
        <v>230</v>
      </c>
      <c r="B7" s="136"/>
      <c r="C7" s="136"/>
      <c r="D7" s="136"/>
      <c r="E7" s="136"/>
      <c r="F7" s="136"/>
    </row>
    <row r="8" spans="1:6" ht="15" customHeight="1">
      <c r="A8" s="48"/>
      <c r="B8" s="48"/>
      <c r="C8" s="48"/>
      <c r="D8" s="48"/>
      <c r="E8" s="48"/>
      <c r="F8" s="48"/>
    </row>
    <row r="9" spans="1:6" ht="15" customHeight="1">
      <c r="A9" s="137" t="s">
        <v>244</v>
      </c>
      <c r="B9" s="138"/>
      <c r="C9" s="138"/>
      <c r="D9" s="138"/>
      <c r="E9" s="138"/>
      <c r="F9" s="138"/>
    </row>
    <row r="10" spans="1:6" ht="15" customHeight="1">
      <c r="A10" s="138"/>
      <c r="B10" s="138"/>
      <c r="C10" s="138"/>
      <c r="D10" s="138"/>
      <c r="E10" s="138"/>
      <c r="F10" s="138"/>
    </row>
    <row r="11" spans="2:6" ht="48.75" customHeight="1">
      <c r="B11" s="48" t="s">
        <v>246</v>
      </c>
      <c r="C11" s="49" t="s">
        <v>245</v>
      </c>
      <c r="D11" s="49" t="s">
        <v>247</v>
      </c>
      <c r="E11" s="49" t="s">
        <v>242</v>
      </c>
      <c r="F11" s="49" t="s">
        <v>248</v>
      </c>
    </row>
    <row r="12" spans="1:6" ht="15" customHeight="1">
      <c r="A12" s="69">
        <v>1</v>
      </c>
      <c r="B12" s="20">
        <v>2</v>
      </c>
      <c r="C12" s="20">
        <v>3</v>
      </c>
      <c r="D12" s="51" t="s">
        <v>140</v>
      </c>
      <c r="E12" s="49" t="s">
        <v>258</v>
      </c>
      <c r="F12" s="49" t="s">
        <v>259</v>
      </c>
    </row>
    <row r="13" spans="1:6" ht="18" customHeight="1">
      <c r="A13" s="90" t="s">
        <v>0</v>
      </c>
      <c r="B13" s="82"/>
      <c r="C13" s="82"/>
      <c r="D13" s="82"/>
      <c r="E13" s="82"/>
      <c r="F13" s="82"/>
    </row>
    <row r="14" spans="1:6" ht="16.5" customHeight="1">
      <c r="A14" s="83" t="s">
        <v>192</v>
      </c>
      <c r="B14" s="84">
        <f>SUM(B15:B16)</f>
        <v>836048.15</v>
      </c>
      <c r="C14" s="84">
        <f>SUM(C15:C16)</f>
        <v>824613</v>
      </c>
      <c r="D14" s="84">
        <f>SUM(D15:D16)</f>
        <v>886125.72</v>
      </c>
      <c r="E14" s="85">
        <f>D14/B14*100</f>
        <v>105.98979496575645</v>
      </c>
      <c r="F14" s="85">
        <f>D14/C14*100</f>
        <v>107.45958649693857</v>
      </c>
    </row>
    <row r="15" spans="1:6" ht="15" customHeight="1">
      <c r="A15" s="21" t="s">
        <v>243</v>
      </c>
      <c r="B15" s="3">
        <v>836048.15</v>
      </c>
      <c r="C15" s="3">
        <v>824613</v>
      </c>
      <c r="D15" s="3">
        <v>886125.72</v>
      </c>
      <c r="E15" s="50">
        <f>D15/B15*100</f>
        <v>105.98979496575645</v>
      </c>
      <c r="F15" s="50">
        <f>D15/C15*100</f>
        <v>107.45958649693857</v>
      </c>
    </row>
    <row r="16" spans="1:6" ht="15" customHeight="1">
      <c r="A16" s="21" t="s">
        <v>191</v>
      </c>
      <c r="B16" s="3">
        <v>0</v>
      </c>
      <c r="C16" s="3">
        <v>0</v>
      </c>
      <c r="D16" s="3">
        <v>0</v>
      </c>
      <c r="E16" s="50"/>
      <c r="F16" s="80"/>
    </row>
    <row r="17" spans="1:6" ht="15" customHeight="1">
      <c r="A17" s="83" t="s">
        <v>193</v>
      </c>
      <c r="B17" s="84">
        <f>SUM(B18:B19)</f>
        <v>550230.57</v>
      </c>
      <c r="C17" s="84">
        <f>SUM(C18:C19)</f>
        <v>777471</v>
      </c>
      <c r="D17" s="84">
        <f>SUM(D18:D19)</f>
        <v>601793.09</v>
      </c>
      <c r="E17" s="85">
        <f>D17/B17*100</f>
        <v>109.3710751112938</v>
      </c>
      <c r="F17" s="85">
        <f>D17/C17*100</f>
        <v>77.40392760630299</v>
      </c>
    </row>
    <row r="18" spans="1:6" ht="15" customHeight="1">
      <c r="A18" s="21" t="s">
        <v>194</v>
      </c>
      <c r="B18" s="3">
        <v>480605.86</v>
      </c>
      <c r="C18" s="3">
        <v>525171</v>
      </c>
      <c r="D18" s="3">
        <v>489817.87</v>
      </c>
      <c r="E18" s="50">
        <f>D18/B18*100</f>
        <v>101.91674941291811</v>
      </c>
      <c r="F18" s="50">
        <f>D18/C18*100</f>
        <v>93.26826309906679</v>
      </c>
    </row>
    <row r="19" spans="1:6" ht="15" customHeight="1">
      <c r="A19" s="21" t="s">
        <v>195</v>
      </c>
      <c r="B19" s="3">
        <v>69624.71</v>
      </c>
      <c r="C19" s="3">
        <v>252300</v>
      </c>
      <c r="D19" s="3">
        <v>111975.22</v>
      </c>
      <c r="E19" s="50">
        <f>D19/B19*100</f>
        <v>160.82683863243378</v>
      </c>
      <c r="F19" s="50">
        <f>D19/C19*100</f>
        <v>44.38177566389219</v>
      </c>
    </row>
    <row r="20" spans="1:6" ht="15" customHeight="1">
      <c r="A20" s="22" t="s">
        <v>196</v>
      </c>
      <c r="B20" s="23">
        <f>SUM(B14-B17)</f>
        <v>285817.5800000001</v>
      </c>
      <c r="C20" s="23">
        <f>SUM(C14-C17)</f>
        <v>47142</v>
      </c>
      <c r="D20" s="23">
        <f>SUM(D14-D17)</f>
        <v>284332.63</v>
      </c>
      <c r="E20" s="86">
        <f>D20/B20*100</f>
        <v>99.48045533098416</v>
      </c>
      <c r="F20" s="86">
        <f>D20/C20*100</f>
        <v>603.1407874082558</v>
      </c>
    </row>
    <row r="21" spans="1:6" ht="19.5" customHeight="1">
      <c r="A21" s="90" t="s">
        <v>249</v>
      </c>
      <c r="B21" s="82"/>
      <c r="C21" s="82"/>
      <c r="D21" s="82"/>
      <c r="E21" s="82"/>
      <c r="F21" s="82"/>
    </row>
    <row r="22" spans="1:9" ht="25.5" customHeight="1">
      <c r="A22" s="21" t="s">
        <v>250</v>
      </c>
      <c r="B22" s="3">
        <v>29235</v>
      </c>
      <c r="C22" s="3">
        <v>0</v>
      </c>
      <c r="D22" s="3">
        <v>36440.12</v>
      </c>
      <c r="E22" s="50">
        <f>D22/B22*100</f>
        <v>124.64552762100223</v>
      </c>
      <c r="F22" s="50"/>
      <c r="I22" s="91"/>
    </row>
    <row r="23" spans="1:6" ht="22.5" customHeight="1">
      <c r="A23" s="21" t="s">
        <v>251</v>
      </c>
      <c r="B23" s="3">
        <v>0</v>
      </c>
      <c r="C23" s="3">
        <v>29235</v>
      </c>
      <c r="D23" s="3">
        <v>29235</v>
      </c>
      <c r="E23" s="50"/>
      <c r="F23" s="80">
        <f>D23/C23*100</f>
        <v>100</v>
      </c>
    </row>
    <row r="24" spans="1:6" ht="15" customHeight="1">
      <c r="A24" s="83" t="s">
        <v>252</v>
      </c>
      <c r="B24" s="84">
        <f>SUM(B22-B23)</f>
        <v>29235</v>
      </c>
      <c r="C24" s="84">
        <f>SUM(C22-C23)</f>
        <v>-29235</v>
      </c>
      <c r="D24" s="84">
        <f>SUM(D22-D23)</f>
        <v>7205.120000000003</v>
      </c>
      <c r="E24" s="87">
        <f>D24/B24*100</f>
        <v>24.645527621002234</v>
      </c>
      <c r="F24" s="87">
        <f>D24/C24*100</f>
        <v>-24.645527621002234</v>
      </c>
    </row>
    <row r="25" spans="1:6" ht="33.75" customHeight="1">
      <c r="A25" s="127" t="s">
        <v>288</v>
      </c>
      <c r="B25" s="93">
        <f>SUM(B20+B24)</f>
        <v>315052.5800000001</v>
      </c>
      <c r="C25" s="93">
        <f>SUM(C20+C24)</f>
        <v>17907</v>
      </c>
      <c r="D25" s="93">
        <f>SUM(D20+D24)</f>
        <v>291537.75</v>
      </c>
      <c r="E25" s="93">
        <f>D25/B25*100</f>
        <v>92.53622046199396</v>
      </c>
      <c r="F25" s="93">
        <f>D25/C25*100</f>
        <v>1628.0658401742337</v>
      </c>
    </row>
    <row r="26" spans="1:6" ht="24" customHeight="1">
      <c r="A26" s="90" t="s">
        <v>253</v>
      </c>
      <c r="B26" s="88"/>
      <c r="C26" s="88"/>
      <c r="D26" s="88"/>
      <c r="E26" s="89"/>
      <c r="F26" s="89"/>
    </row>
    <row r="27" spans="1:6" ht="27.75" customHeight="1">
      <c r="A27" s="128" t="s">
        <v>254</v>
      </c>
      <c r="B27" s="129">
        <v>126300.31</v>
      </c>
      <c r="C27" s="129">
        <v>441352.89</v>
      </c>
      <c r="D27" s="129">
        <v>411908.81</v>
      </c>
      <c r="E27" s="130">
        <f>D27/B27*100</f>
        <v>326.13444100018444</v>
      </c>
      <c r="F27" s="130">
        <f>D27/C27*100</f>
        <v>93.3286762889442</v>
      </c>
    </row>
    <row r="28" spans="1:6" ht="45" customHeight="1">
      <c r="A28" s="131" t="s">
        <v>289</v>
      </c>
      <c r="B28" s="92">
        <f>SUM(B20+B24+B27)</f>
        <v>441352.8900000001</v>
      </c>
      <c r="C28" s="92">
        <f>SUM(C20+C24+C27)</f>
        <v>459259.89</v>
      </c>
      <c r="D28" s="92">
        <f>SUM(D20+D24+D27)</f>
        <v>703446.56</v>
      </c>
      <c r="E28" s="92">
        <f>D28/B28*100</f>
        <v>159.38415176119045</v>
      </c>
      <c r="F28" s="92">
        <f>D28/C28*100</f>
        <v>153.16960512271166</v>
      </c>
    </row>
    <row r="29" spans="1:6" ht="15" customHeight="1">
      <c r="A29" s="2"/>
      <c r="B29" s="3"/>
      <c r="C29" s="3"/>
      <c r="D29" s="3"/>
      <c r="E29" s="4"/>
      <c r="F29" s="5"/>
    </row>
  </sheetData>
  <sheetProtection/>
  <mergeCells count="4">
    <mergeCell ref="A5:F5"/>
    <mergeCell ref="A2:F3"/>
    <mergeCell ref="A7:F7"/>
    <mergeCell ref="A9:F10"/>
  </mergeCells>
  <printOptions/>
  <pageMargins left="0.39375" right="0.39375" top="0.39375" bottom="0.3937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="120" zoomScaleNormal="120" zoomScalePageLayoutView="0" workbookViewId="0" topLeftCell="A136">
      <selection activeCell="L100" sqref="L100"/>
    </sheetView>
  </sheetViews>
  <sheetFormatPr defaultColWidth="9.140625" defaultRowHeight="12.75"/>
  <cols>
    <col min="1" max="1" width="2.421875" style="0" customWidth="1"/>
    <col min="3" max="3" width="49.28125" style="0" customWidth="1"/>
    <col min="4" max="4" width="16.57421875" style="0" customWidth="1"/>
    <col min="5" max="5" width="16.7109375" style="0" customWidth="1"/>
    <col min="6" max="6" width="16.00390625" style="0" customWidth="1"/>
    <col min="7" max="8" width="10.28125" style="0" customWidth="1"/>
  </cols>
  <sheetData>
    <row r="1" spans="1:8" ht="12.75">
      <c r="A1" s="140" t="s">
        <v>231</v>
      </c>
      <c r="B1" s="140"/>
      <c r="C1" s="140"/>
      <c r="D1" s="140"/>
      <c r="E1" s="140"/>
      <c r="F1" s="140"/>
      <c r="G1" s="140"/>
      <c r="H1" s="140"/>
    </row>
    <row r="2" spans="1:8" ht="5.25" customHeight="1">
      <c r="A2" s="43"/>
      <c r="B2" s="43"/>
      <c r="C2" s="43"/>
      <c r="D2" s="43"/>
      <c r="E2" s="43"/>
      <c r="F2" s="43"/>
      <c r="G2" s="43"/>
      <c r="H2" s="43"/>
    </row>
    <row r="3" spans="1:8" ht="12.75">
      <c r="A3" s="141" t="s">
        <v>255</v>
      </c>
      <c r="B3" s="142"/>
      <c r="C3" s="142"/>
      <c r="D3" s="142"/>
      <c r="E3" s="142"/>
      <c r="F3" s="142"/>
      <c r="G3" s="142"/>
      <c r="H3" s="142"/>
    </row>
    <row r="4" spans="1:8" ht="27.75" customHeight="1">
      <c r="A4" s="142"/>
      <c r="B4" s="142"/>
      <c r="C4" s="142"/>
      <c r="D4" s="142"/>
      <c r="E4" s="142"/>
      <c r="F4" s="142"/>
      <c r="G4" s="142"/>
      <c r="H4" s="142"/>
    </row>
    <row r="5" spans="1:8" ht="21" customHeight="1">
      <c r="A5" s="143" t="s">
        <v>0</v>
      </c>
      <c r="B5" s="143"/>
      <c r="C5" s="143"/>
      <c r="D5" s="70"/>
      <c r="E5" s="70"/>
      <c r="F5" s="70"/>
      <c r="G5" s="70"/>
      <c r="H5" s="70"/>
    </row>
    <row r="6" spans="1:8" ht="18.75" customHeight="1">
      <c r="A6" s="139" t="s">
        <v>256</v>
      </c>
      <c r="B6" s="139"/>
      <c r="C6" s="139"/>
      <c r="D6" s="139"/>
      <c r="E6" s="139"/>
      <c r="F6" s="139"/>
      <c r="G6" s="139"/>
      <c r="H6" s="139"/>
    </row>
    <row r="7" spans="2:8" ht="17.25" customHeight="1">
      <c r="B7" s="94"/>
      <c r="C7" s="95"/>
      <c r="D7" s="96"/>
      <c r="E7" s="96"/>
      <c r="F7" s="96"/>
      <c r="G7" s="96"/>
      <c r="H7" s="96"/>
    </row>
    <row r="8" spans="1:8" ht="25.5">
      <c r="A8" s="44"/>
      <c r="B8" s="77" t="s">
        <v>1</v>
      </c>
      <c r="C8" s="77" t="s">
        <v>2</v>
      </c>
      <c r="D8" s="99" t="s">
        <v>246</v>
      </c>
      <c r="E8" s="100" t="s">
        <v>245</v>
      </c>
      <c r="F8" s="100" t="s">
        <v>247</v>
      </c>
      <c r="G8" s="100" t="s">
        <v>240</v>
      </c>
      <c r="H8" s="100" t="s">
        <v>257</v>
      </c>
    </row>
    <row r="9" spans="3:8" ht="12.75">
      <c r="C9" s="43">
        <v>1</v>
      </c>
      <c r="D9" s="44">
        <v>2</v>
      </c>
      <c r="E9" s="44">
        <v>3</v>
      </c>
      <c r="F9" s="44">
        <v>4</v>
      </c>
      <c r="G9" s="44">
        <v>5</v>
      </c>
      <c r="H9" s="44">
        <v>6</v>
      </c>
    </row>
    <row r="10" spans="2:8" ht="12.75">
      <c r="B10" s="108"/>
      <c r="C10" s="110" t="s">
        <v>268</v>
      </c>
      <c r="D10" s="109">
        <v>836048.1518348928</v>
      </c>
      <c r="E10" s="109">
        <v>824613</v>
      </c>
      <c r="F10" s="109">
        <v>886125.72</v>
      </c>
      <c r="G10" s="109">
        <f aca="true" t="shared" si="0" ref="G10:G17">F10/D10*100</f>
        <v>105.98979473313838</v>
      </c>
      <c r="H10" s="109">
        <f>F10/E10*100</f>
        <v>107.45958649693857</v>
      </c>
    </row>
    <row r="11" spans="1:8" ht="12.75">
      <c r="A11" s="97"/>
      <c r="B11" s="30" t="s">
        <v>3</v>
      </c>
      <c r="C11" s="31" t="s">
        <v>4</v>
      </c>
      <c r="D11" s="53">
        <v>836048.1518348928</v>
      </c>
      <c r="E11" s="53">
        <v>824613</v>
      </c>
      <c r="F11" s="53">
        <v>886125.72</v>
      </c>
      <c r="G11" s="53">
        <f t="shared" si="0"/>
        <v>105.98979473313838</v>
      </c>
      <c r="H11" s="53">
        <f>F11/E11*100</f>
        <v>107.45958649693857</v>
      </c>
    </row>
    <row r="12" spans="1:8" ht="12.75">
      <c r="A12" s="32"/>
      <c r="B12" s="30" t="s">
        <v>5</v>
      </c>
      <c r="C12" s="31" t="s">
        <v>6</v>
      </c>
      <c r="D12" s="53">
        <v>147402.4527174995</v>
      </c>
      <c r="E12" s="53">
        <v>249999.72</v>
      </c>
      <c r="F12" s="53">
        <v>265517.41</v>
      </c>
      <c r="G12" s="53">
        <f t="shared" si="0"/>
        <v>180.13093073075981</v>
      </c>
      <c r="H12" s="53">
        <f>F12/E12*100</f>
        <v>106.20708295193289</v>
      </c>
    </row>
    <row r="13" spans="1:8" ht="12.75">
      <c r="A13" s="42"/>
      <c r="B13" s="33" t="s">
        <v>7</v>
      </c>
      <c r="C13" s="34" t="s">
        <v>8</v>
      </c>
      <c r="D13" s="55">
        <v>140947.89700710066</v>
      </c>
      <c r="E13" s="55"/>
      <c r="F13" s="55">
        <v>253687.75</v>
      </c>
      <c r="G13" s="55">
        <f t="shared" si="0"/>
        <v>179.986899689053</v>
      </c>
      <c r="H13" s="55"/>
    </row>
    <row r="14" spans="1:8" ht="12" customHeight="1">
      <c r="A14" s="33"/>
      <c r="B14" s="33">
        <v>6111</v>
      </c>
      <c r="C14" s="34" t="s">
        <v>219</v>
      </c>
      <c r="D14" s="55">
        <v>142813.78193642577</v>
      </c>
      <c r="E14" s="55"/>
      <c r="F14" s="55">
        <v>278642.15</v>
      </c>
      <c r="G14" s="55">
        <f t="shared" si="0"/>
        <v>195.10872565789126</v>
      </c>
      <c r="H14" s="55"/>
    </row>
    <row r="15" spans="1:8" ht="12.75" customHeight="1">
      <c r="A15" s="33"/>
      <c r="B15" s="33">
        <v>6112</v>
      </c>
      <c r="C15" s="34" t="s">
        <v>218</v>
      </c>
      <c r="D15" s="55">
        <v>15620.072997544628</v>
      </c>
      <c r="E15" s="55"/>
      <c r="F15" s="55">
        <v>12769.28</v>
      </c>
      <c r="G15" s="55">
        <f t="shared" si="0"/>
        <v>81.74916981506583</v>
      </c>
      <c r="H15" s="55"/>
    </row>
    <row r="16" spans="1:8" ht="12" customHeight="1">
      <c r="A16" s="33"/>
      <c r="B16" s="33">
        <v>6113</v>
      </c>
      <c r="C16" s="34" t="s">
        <v>217</v>
      </c>
      <c r="D16" s="55">
        <v>9092.174663215874</v>
      </c>
      <c r="E16" s="55"/>
      <c r="F16" s="55">
        <v>9618.33</v>
      </c>
      <c r="G16" s="55">
        <f t="shared" si="0"/>
        <v>105.78690309275281</v>
      </c>
      <c r="H16" s="55"/>
    </row>
    <row r="17" spans="1:8" ht="12.75">
      <c r="A17" s="33"/>
      <c r="B17" s="33">
        <v>6114</v>
      </c>
      <c r="C17" s="34" t="s">
        <v>216</v>
      </c>
      <c r="D17" s="55">
        <v>4554.831773840334</v>
      </c>
      <c r="E17" s="55"/>
      <c r="F17" s="55">
        <v>24417.71</v>
      </c>
      <c r="G17" s="55">
        <f t="shared" si="0"/>
        <v>536.0836845882586</v>
      </c>
      <c r="H17" s="55"/>
    </row>
    <row r="18" spans="1:8" ht="12.75">
      <c r="A18" s="33"/>
      <c r="B18" s="33">
        <v>6115</v>
      </c>
      <c r="C18" s="34" t="s">
        <v>260</v>
      </c>
      <c r="D18" s="55">
        <v>0</v>
      </c>
      <c r="E18" s="55"/>
      <c r="F18" s="55">
        <v>9598.85</v>
      </c>
      <c r="G18" s="55"/>
      <c r="H18" s="55"/>
    </row>
    <row r="19" spans="1:8" ht="14.25" customHeight="1">
      <c r="A19" s="33"/>
      <c r="B19" s="33">
        <v>6117</v>
      </c>
      <c r="C19" s="34" t="s">
        <v>215</v>
      </c>
      <c r="D19" s="55">
        <v>-31132.96436392594</v>
      </c>
      <c r="E19" s="55"/>
      <c r="F19" s="55">
        <v>-81358.57</v>
      </c>
      <c r="G19" s="55">
        <f aca="true" t="shared" si="1" ref="G19:G28">F19/D19*100</f>
        <v>261.3261270239687</v>
      </c>
      <c r="H19" s="55"/>
    </row>
    <row r="20" spans="1:8" ht="12.75">
      <c r="A20" s="42"/>
      <c r="B20" s="33" t="s">
        <v>9</v>
      </c>
      <c r="C20" s="34" t="s">
        <v>10</v>
      </c>
      <c r="D20" s="55">
        <v>4779.441236976574</v>
      </c>
      <c r="E20" s="55"/>
      <c r="F20" s="55">
        <v>9134.66</v>
      </c>
      <c r="G20" s="55">
        <f t="shared" si="1"/>
        <v>191.12401527879214</v>
      </c>
      <c r="H20" s="55"/>
    </row>
    <row r="21" spans="1:8" ht="12.75">
      <c r="A21" s="33"/>
      <c r="B21" s="33">
        <v>6131</v>
      </c>
      <c r="C21" s="34" t="s">
        <v>214</v>
      </c>
      <c r="D21" s="55">
        <v>1428.6601632490542</v>
      </c>
      <c r="E21" s="55"/>
      <c r="F21" s="55">
        <v>1321.49</v>
      </c>
      <c r="G21" s="55">
        <f t="shared" si="1"/>
        <v>92.49855451940871</v>
      </c>
      <c r="H21" s="55"/>
    </row>
    <row r="22" spans="1:8" ht="12.75">
      <c r="A22" s="33"/>
      <c r="B22" s="33" t="s">
        <v>11</v>
      </c>
      <c r="C22" s="34" t="s">
        <v>12</v>
      </c>
      <c r="D22" s="55">
        <v>3350.78107372752</v>
      </c>
      <c r="E22" s="55"/>
      <c r="F22" s="55">
        <v>7813.17</v>
      </c>
      <c r="G22" s="55">
        <f t="shared" si="1"/>
        <v>233.17458909090624</v>
      </c>
      <c r="H22" s="55"/>
    </row>
    <row r="23" spans="1:8" ht="12.75">
      <c r="A23" s="42"/>
      <c r="B23" s="33" t="s">
        <v>13</v>
      </c>
      <c r="C23" s="34" t="s">
        <v>14</v>
      </c>
      <c r="D23" s="55">
        <v>1675.1144734222576</v>
      </c>
      <c r="E23" s="55"/>
      <c r="F23" s="55">
        <v>2695</v>
      </c>
      <c r="G23" s="55">
        <f t="shared" si="1"/>
        <v>160.88452716273872</v>
      </c>
      <c r="H23" s="55"/>
    </row>
    <row r="24" spans="1:8" ht="12.75">
      <c r="A24" s="33"/>
      <c r="B24" s="33" t="s">
        <v>15</v>
      </c>
      <c r="C24" s="34" t="s">
        <v>16</v>
      </c>
      <c r="D24" s="55">
        <v>1675.1144734222576</v>
      </c>
      <c r="E24" s="55"/>
      <c r="F24" s="55">
        <v>2695</v>
      </c>
      <c r="G24" s="55">
        <f t="shared" si="1"/>
        <v>160.88452716273872</v>
      </c>
      <c r="H24" s="55"/>
    </row>
    <row r="25" spans="1:8" ht="25.5">
      <c r="A25" s="40"/>
      <c r="B25" s="36">
        <v>63</v>
      </c>
      <c r="C25" s="37" t="s">
        <v>208</v>
      </c>
      <c r="D25" s="53">
        <v>591450.1254230539</v>
      </c>
      <c r="E25" s="53">
        <v>449100</v>
      </c>
      <c r="F25" s="53">
        <v>496726.84</v>
      </c>
      <c r="G25" s="53">
        <f t="shared" si="1"/>
        <v>83.98456922207939</v>
      </c>
      <c r="H25" s="53">
        <f>F25/E25*100</f>
        <v>110.60495212647518</v>
      </c>
    </row>
    <row r="26" spans="1:8" ht="12.75" customHeight="1">
      <c r="A26" s="42"/>
      <c r="B26" s="33">
        <v>633</v>
      </c>
      <c r="C26" s="35" t="s">
        <v>209</v>
      </c>
      <c r="D26" s="55">
        <v>477521.16663348593</v>
      </c>
      <c r="E26" s="55"/>
      <c r="F26" s="55">
        <v>496287.04</v>
      </c>
      <c r="G26" s="55">
        <f t="shared" si="1"/>
        <v>103.92985163334498</v>
      </c>
      <c r="H26" s="55"/>
    </row>
    <row r="27" spans="1:8" ht="14.25" customHeight="1">
      <c r="A27" s="33"/>
      <c r="B27" s="33">
        <v>6331</v>
      </c>
      <c r="C27" s="35" t="s">
        <v>210</v>
      </c>
      <c r="D27" s="55">
        <v>323217.92686973256</v>
      </c>
      <c r="E27" s="55"/>
      <c r="F27" s="55">
        <v>406919.19</v>
      </c>
      <c r="G27" s="55">
        <f t="shared" si="1"/>
        <v>125.89623166663087</v>
      </c>
      <c r="H27" s="55"/>
    </row>
    <row r="28" spans="1:8" ht="15.75" customHeight="1">
      <c r="A28" s="33"/>
      <c r="B28" s="33">
        <v>6332</v>
      </c>
      <c r="C28" s="35" t="s">
        <v>211</v>
      </c>
      <c r="D28" s="55">
        <v>154303.2397637534</v>
      </c>
      <c r="E28" s="55"/>
      <c r="F28" s="55">
        <v>89367.85</v>
      </c>
      <c r="G28" s="55">
        <f t="shared" si="1"/>
        <v>57.9170276248425</v>
      </c>
      <c r="H28" s="55"/>
    </row>
    <row r="29" spans="1:8" ht="24.75" customHeight="1">
      <c r="A29" s="33"/>
      <c r="B29" s="33">
        <v>636</v>
      </c>
      <c r="C29" s="35" t="s">
        <v>261</v>
      </c>
      <c r="D29" s="55">
        <v>0</v>
      </c>
      <c r="E29" s="55"/>
      <c r="F29" s="55">
        <v>439.8</v>
      </c>
      <c r="G29" s="55"/>
      <c r="H29" s="55"/>
    </row>
    <row r="30" spans="1:8" ht="23.25" customHeight="1">
      <c r="A30" s="33"/>
      <c r="B30" s="33">
        <v>6361</v>
      </c>
      <c r="C30" s="35" t="s">
        <v>262</v>
      </c>
      <c r="D30" s="55">
        <v>0</v>
      </c>
      <c r="E30" s="55"/>
      <c r="F30" s="55">
        <v>439.8</v>
      </c>
      <c r="G30" s="55"/>
      <c r="H30" s="55"/>
    </row>
    <row r="31" spans="1:8" ht="15" customHeight="1">
      <c r="A31" s="42"/>
      <c r="B31" s="33">
        <v>638</v>
      </c>
      <c r="C31" s="35" t="s">
        <v>212</v>
      </c>
      <c r="D31" s="55">
        <v>113928.95878956797</v>
      </c>
      <c r="E31" s="55"/>
      <c r="F31" s="55">
        <v>0</v>
      </c>
      <c r="G31" s="55">
        <f aca="true" t="shared" si="2" ref="G31:G50">F31/D31*100</f>
        <v>0</v>
      </c>
      <c r="H31" s="55"/>
    </row>
    <row r="32" spans="1:8" ht="15" customHeight="1">
      <c r="A32" s="33"/>
      <c r="B32" s="33">
        <v>6382</v>
      </c>
      <c r="C32" s="35" t="s">
        <v>213</v>
      </c>
      <c r="D32" s="55">
        <v>113928.95878956797</v>
      </c>
      <c r="E32" s="55"/>
      <c r="F32" s="55">
        <v>0</v>
      </c>
      <c r="G32" s="55">
        <f t="shared" si="2"/>
        <v>0</v>
      </c>
      <c r="H32" s="55"/>
    </row>
    <row r="33" spans="1:8" ht="12.75">
      <c r="A33" s="32"/>
      <c r="B33" s="30" t="s">
        <v>17</v>
      </c>
      <c r="C33" s="31" t="s">
        <v>18</v>
      </c>
      <c r="D33" s="53">
        <v>21340.107505474814</v>
      </c>
      <c r="E33" s="53">
        <v>23001</v>
      </c>
      <c r="F33" s="53">
        <v>20784.56</v>
      </c>
      <c r="G33" s="53">
        <f t="shared" si="2"/>
        <v>97.39669771892065</v>
      </c>
      <c r="H33" s="53">
        <f>F33/E33*100</f>
        <v>90.36372331637756</v>
      </c>
    </row>
    <row r="34" spans="1:8" ht="12.75">
      <c r="A34" s="42"/>
      <c r="B34" s="33" t="s">
        <v>19</v>
      </c>
      <c r="C34" s="34" t="s">
        <v>20</v>
      </c>
      <c r="D34" s="55">
        <v>602.0970203729511</v>
      </c>
      <c r="E34" s="55"/>
      <c r="F34" s="55">
        <v>77.89</v>
      </c>
      <c r="G34" s="55">
        <f t="shared" si="2"/>
        <v>12.9364533230464</v>
      </c>
      <c r="H34" s="55"/>
    </row>
    <row r="35" spans="1:8" ht="12.75">
      <c r="A35" s="33"/>
      <c r="B35" s="33">
        <v>6413</v>
      </c>
      <c r="C35" s="34" t="s">
        <v>199</v>
      </c>
      <c r="D35" s="55">
        <v>4.6691884000265444</v>
      </c>
      <c r="E35" s="55"/>
      <c r="F35" s="55">
        <v>6.09</v>
      </c>
      <c r="G35" s="55">
        <f t="shared" si="2"/>
        <v>130.42951961341672</v>
      </c>
      <c r="H35" s="55"/>
    </row>
    <row r="36" spans="1:8" ht="12.75">
      <c r="A36" s="33"/>
      <c r="B36" s="33" t="s">
        <v>21</v>
      </c>
      <c r="C36" s="34" t="s">
        <v>22</v>
      </c>
      <c r="D36" s="55">
        <v>597.4278319729244</v>
      </c>
      <c r="E36" s="55"/>
      <c r="F36" s="55">
        <v>71.79</v>
      </c>
      <c r="G36" s="55">
        <f t="shared" si="2"/>
        <v>12.016514155847622</v>
      </c>
      <c r="H36" s="55"/>
    </row>
    <row r="37" spans="1:8" ht="12.75">
      <c r="A37" s="42"/>
      <c r="B37" s="33" t="s">
        <v>23</v>
      </c>
      <c r="C37" s="34" t="s">
        <v>24</v>
      </c>
      <c r="D37" s="55">
        <v>20738.010485101866</v>
      </c>
      <c r="E37" s="55"/>
      <c r="F37" s="55">
        <v>20706.67</v>
      </c>
      <c r="G37" s="55">
        <f t="shared" si="2"/>
        <v>99.84887419589077</v>
      </c>
      <c r="H37" s="55"/>
    </row>
    <row r="38" spans="1:8" ht="12.75">
      <c r="A38" s="42"/>
      <c r="B38" s="33">
        <v>6422</v>
      </c>
      <c r="C38" s="34" t="s">
        <v>198</v>
      </c>
      <c r="D38" s="55">
        <v>20393.507200212356</v>
      </c>
      <c r="E38" s="55"/>
      <c r="F38" s="55">
        <v>20335.37</v>
      </c>
      <c r="G38" s="55">
        <f t="shared" si="2"/>
        <v>99.71492299170713</v>
      </c>
      <c r="H38" s="55"/>
    </row>
    <row r="39" spans="1:8" ht="12.75">
      <c r="A39" s="42"/>
      <c r="B39" s="33">
        <v>6429</v>
      </c>
      <c r="C39" s="34" t="s">
        <v>197</v>
      </c>
      <c r="D39" s="55">
        <v>344.5032848895082</v>
      </c>
      <c r="E39" s="55"/>
      <c r="F39" s="55">
        <v>371.3</v>
      </c>
      <c r="G39" s="55">
        <f t="shared" si="2"/>
        <v>107.77836272855461</v>
      </c>
      <c r="H39" s="55"/>
    </row>
    <row r="40" spans="1:8" ht="25.5">
      <c r="A40" s="32"/>
      <c r="B40" s="30" t="s">
        <v>25</v>
      </c>
      <c r="C40" s="29" t="s">
        <v>26</v>
      </c>
      <c r="D40" s="53">
        <v>75680.27208175724</v>
      </c>
      <c r="E40" s="53">
        <v>102512.28</v>
      </c>
      <c r="F40" s="53">
        <v>103096.91</v>
      </c>
      <c r="G40" s="53">
        <f t="shared" si="2"/>
        <v>136.22692831841914</v>
      </c>
      <c r="H40" s="53">
        <f>F40/E40*100</f>
        <v>100.57030240669704</v>
      </c>
    </row>
    <row r="41" spans="1:8" ht="12.75">
      <c r="A41" s="33"/>
      <c r="B41" s="33" t="s">
        <v>27</v>
      </c>
      <c r="C41" s="34" t="s">
        <v>28</v>
      </c>
      <c r="D41" s="55">
        <v>42181.632490543496</v>
      </c>
      <c r="E41" s="55"/>
      <c r="F41" s="55">
        <v>74700.88</v>
      </c>
      <c r="G41" s="55">
        <f t="shared" si="2"/>
        <v>177.09338304236292</v>
      </c>
      <c r="H41" s="55"/>
    </row>
    <row r="42" spans="1:8" ht="12.75">
      <c r="A42" s="33"/>
      <c r="B42" s="33" t="s">
        <v>29</v>
      </c>
      <c r="C42" s="34" t="s">
        <v>30</v>
      </c>
      <c r="D42" s="55">
        <v>40.50832835622801</v>
      </c>
      <c r="E42" s="55"/>
      <c r="F42" s="55">
        <v>86.66</v>
      </c>
      <c r="G42" s="55">
        <f t="shared" si="2"/>
        <v>213.93131614298352</v>
      </c>
      <c r="H42" s="55"/>
    </row>
    <row r="43" spans="1:8" ht="12.75">
      <c r="A43" s="33"/>
      <c r="B43" s="33" t="s">
        <v>31</v>
      </c>
      <c r="C43" s="34" t="s">
        <v>32</v>
      </c>
      <c r="D43" s="55">
        <v>79.86462273541707</v>
      </c>
      <c r="E43" s="55"/>
      <c r="F43" s="55">
        <v>21.12</v>
      </c>
      <c r="G43" s="55">
        <f t="shared" si="2"/>
        <v>26.444750224349388</v>
      </c>
      <c r="H43" s="55"/>
    </row>
    <row r="44" spans="1:8" ht="12.75">
      <c r="A44" s="33"/>
      <c r="B44" s="33" t="s">
        <v>33</v>
      </c>
      <c r="C44" s="34" t="s">
        <v>34</v>
      </c>
      <c r="D44" s="55">
        <v>42061.25953945185</v>
      </c>
      <c r="E44" s="55"/>
      <c r="F44" s="55">
        <v>74593.1</v>
      </c>
      <c r="G44" s="55">
        <f t="shared" si="2"/>
        <v>177.34395217060614</v>
      </c>
      <c r="H44" s="55"/>
    </row>
    <row r="45" spans="1:8" ht="12.75">
      <c r="A45" s="33"/>
      <c r="B45" s="33" t="s">
        <v>35</v>
      </c>
      <c r="C45" s="34" t="s">
        <v>36</v>
      </c>
      <c r="D45" s="55">
        <v>33498.639591213745</v>
      </c>
      <c r="E45" s="55"/>
      <c r="F45" s="55">
        <v>28396.03</v>
      </c>
      <c r="G45" s="55">
        <f t="shared" si="2"/>
        <v>84.76771100712969</v>
      </c>
      <c r="H45" s="55"/>
    </row>
    <row r="46" spans="1:8" ht="12.75">
      <c r="A46" s="42"/>
      <c r="B46" s="33" t="s">
        <v>37</v>
      </c>
      <c r="C46" s="34" t="s">
        <v>38</v>
      </c>
      <c r="D46" s="55">
        <v>383.89275997080097</v>
      </c>
      <c r="E46" s="55"/>
      <c r="F46" s="55">
        <v>304.7</v>
      </c>
      <c r="G46" s="55">
        <f t="shared" si="2"/>
        <v>79.37112437941668</v>
      </c>
      <c r="H46" s="55"/>
    </row>
    <row r="47" spans="1:8" ht="12.75">
      <c r="A47" s="42"/>
      <c r="B47" s="33" t="s">
        <v>39</v>
      </c>
      <c r="C47" s="34" t="s">
        <v>40</v>
      </c>
      <c r="D47" s="55">
        <v>33114.74683124295</v>
      </c>
      <c r="E47" s="55"/>
      <c r="F47" s="55">
        <v>28091.33</v>
      </c>
      <c r="G47" s="55">
        <f t="shared" si="2"/>
        <v>84.8302725766169</v>
      </c>
      <c r="H47" s="55"/>
    </row>
    <row r="48" spans="1:8" ht="12.75">
      <c r="A48" s="41"/>
      <c r="B48" s="30">
        <v>66</v>
      </c>
      <c r="C48" s="38" t="s">
        <v>233</v>
      </c>
      <c r="D48" s="53">
        <v>175.1941071073064</v>
      </c>
      <c r="E48" s="53">
        <v>0</v>
      </c>
      <c r="F48" s="53">
        <v>0</v>
      </c>
      <c r="G48" s="53">
        <f t="shared" si="2"/>
        <v>0</v>
      </c>
      <c r="H48" s="53"/>
    </row>
    <row r="49" spans="1:8" ht="13.5" customHeight="1">
      <c r="A49" s="33"/>
      <c r="B49" s="33">
        <v>661</v>
      </c>
      <c r="C49" s="34" t="s">
        <v>234</v>
      </c>
      <c r="D49" s="55">
        <v>175.1941071073064</v>
      </c>
      <c r="E49" s="55"/>
      <c r="F49" s="55">
        <v>0</v>
      </c>
      <c r="G49" s="55">
        <f t="shared" si="2"/>
        <v>0</v>
      </c>
      <c r="H49" s="55"/>
    </row>
    <row r="50" spans="1:8" ht="12.75">
      <c r="A50" s="40"/>
      <c r="B50" s="33" t="s">
        <v>41</v>
      </c>
      <c r="C50" s="34" t="s">
        <v>42</v>
      </c>
      <c r="D50" s="55">
        <v>175.1941071073064</v>
      </c>
      <c r="E50" s="55"/>
      <c r="F50" s="55">
        <v>0</v>
      </c>
      <c r="G50" s="55">
        <f t="shared" si="2"/>
        <v>0</v>
      </c>
      <c r="H50" s="54"/>
    </row>
    <row r="51" spans="1:8" ht="12.75">
      <c r="A51" s="40"/>
      <c r="B51" s="33"/>
      <c r="C51" s="34"/>
      <c r="D51" s="55"/>
      <c r="E51" s="55"/>
      <c r="F51" s="55"/>
      <c r="G51" s="55"/>
      <c r="H51" s="54"/>
    </row>
    <row r="52" spans="1:8" ht="12.75">
      <c r="A52" s="40"/>
      <c r="B52" s="33"/>
      <c r="C52" s="34"/>
      <c r="D52" s="55"/>
      <c r="E52" s="55"/>
      <c r="F52" s="55"/>
      <c r="G52" s="55"/>
      <c r="H52" s="54"/>
    </row>
    <row r="53" spans="1:8" ht="25.5">
      <c r="A53" s="40"/>
      <c r="B53" s="77" t="s">
        <v>1</v>
      </c>
      <c r="C53" s="78" t="s">
        <v>287</v>
      </c>
      <c r="D53" s="99" t="s">
        <v>246</v>
      </c>
      <c r="E53" s="100" t="s">
        <v>245</v>
      </c>
      <c r="F53" s="100" t="s">
        <v>247</v>
      </c>
      <c r="G53" s="100" t="s">
        <v>240</v>
      </c>
      <c r="H53" s="100" t="s">
        <v>257</v>
      </c>
    </row>
    <row r="54" spans="1:8" ht="12.75">
      <c r="A54" s="32"/>
      <c r="C54" s="43">
        <v>1</v>
      </c>
      <c r="D54" s="44">
        <v>2</v>
      </c>
      <c r="E54" s="44">
        <v>3</v>
      </c>
      <c r="F54" s="44">
        <v>4</v>
      </c>
      <c r="G54" s="44">
        <v>5</v>
      </c>
      <c r="H54" s="44">
        <v>6</v>
      </c>
    </row>
    <row r="55" spans="1:8" ht="12.75">
      <c r="A55" s="41"/>
      <c r="B55" s="111"/>
      <c r="C55" s="111" t="s">
        <v>269</v>
      </c>
      <c r="D55" s="112">
        <f>SUM(D56+D114)</f>
        <v>550230.5713716901</v>
      </c>
      <c r="E55" s="113">
        <f>SUM(E56+E114)</f>
        <v>777471</v>
      </c>
      <c r="F55" s="113">
        <f>SUM(F56+F114)</f>
        <v>601793.09</v>
      </c>
      <c r="G55" s="113">
        <f aca="true" t="shared" si="3" ref="G55:G75">F55/D55*100</f>
        <v>109.37107483863859</v>
      </c>
      <c r="H55" s="113">
        <f>F55/E55*100</f>
        <v>77.40392760630299</v>
      </c>
    </row>
    <row r="56" spans="2:8" ht="12.75">
      <c r="B56" s="9" t="s">
        <v>45</v>
      </c>
      <c r="C56" s="10" t="s">
        <v>46</v>
      </c>
      <c r="D56" s="11">
        <v>480605.8650209038</v>
      </c>
      <c r="E56" s="11">
        <v>525171</v>
      </c>
      <c r="F56" s="11">
        <v>489817.87</v>
      </c>
      <c r="G56" s="101">
        <f t="shared" si="3"/>
        <v>101.91674834819078</v>
      </c>
      <c r="H56" s="11">
        <f>F56/E56*100</f>
        <v>93.26826309906679</v>
      </c>
    </row>
    <row r="57" spans="2:8" ht="12.75">
      <c r="B57" s="9" t="s">
        <v>47</v>
      </c>
      <c r="C57" s="10" t="s">
        <v>48</v>
      </c>
      <c r="D57" s="11">
        <v>107175.94797265911</v>
      </c>
      <c r="E57" s="11">
        <v>143341.52</v>
      </c>
      <c r="F57" s="11">
        <v>136879.98</v>
      </c>
      <c r="G57" s="11">
        <f t="shared" si="3"/>
        <v>127.71520344743625</v>
      </c>
      <c r="H57" s="11">
        <f>F57/E57*100</f>
        <v>95.49220630561196</v>
      </c>
    </row>
    <row r="58" spans="2:8" ht="12.75">
      <c r="B58" s="45" t="s">
        <v>49</v>
      </c>
      <c r="C58" s="46" t="s">
        <v>50</v>
      </c>
      <c r="D58" s="47">
        <v>87802.30672241024</v>
      </c>
      <c r="E58" s="47"/>
      <c r="F58" s="47">
        <v>108498.13</v>
      </c>
      <c r="G58" s="47">
        <f t="shared" si="3"/>
        <v>123.57093344144165</v>
      </c>
      <c r="H58" s="47"/>
    </row>
    <row r="59" spans="2:8" ht="12.75">
      <c r="B59" s="45" t="s">
        <v>51</v>
      </c>
      <c r="C59" s="46" t="s">
        <v>52</v>
      </c>
      <c r="D59" s="47">
        <v>87802.30672241024</v>
      </c>
      <c r="E59" s="47"/>
      <c r="F59" s="47">
        <v>108498.13</v>
      </c>
      <c r="G59" s="47">
        <f t="shared" si="3"/>
        <v>123.57093344144165</v>
      </c>
      <c r="H59" s="47"/>
    </row>
    <row r="60" spans="2:8" ht="12.75">
      <c r="B60" s="45" t="s">
        <v>53</v>
      </c>
      <c r="C60" s="46" t="s">
        <v>54</v>
      </c>
      <c r="D60" s="47">
        <v>4870.927068816776</v>
      </c>
      <c r="E60" s="47"/>
      <c r="F60" s="47">
        <v>10775.77</v>
      </c>
      <c r="G60" s="47">
        <f t="shared" si="3"/>
        <v>221.22626448228883</v>
      </c>
      <c r="H60" s="47"/>
    </row>
    <row r="61" spans="2:8" ht="12.75">
      <c r="B61" s="45" t="s">
        <v>55</v>
      </c>
      <c r="C61" s="46" t="s">
        <v>54</v>
      </c>
      <c r="D61" s="47">
        <v>4870.927068816776</v>
      </c>
      <c r="E61" s="47"/>
      <c r="F61" s="47">
        <v>10775.77</v>
      </c>
      <c r="G61" s="47">
        <f t="shared" si="3"/>
        <v>221.22626448228883</v>
      </c>
      <c r="H61" s="47"/>
    </row>
    <row r="62" spans="2:8" ht="12.75">
      <c r="B62" s="45" t="s">
        <v>56</v>
      </c>
      <c r="C62" s="46" t="s">
        <v>57</v>
      </c>
      <c r="D62" s="47">
        <v>14502.714181432078</v>
      </c>
      <c r="E62" s="47"/>
      <c r="F62" s="47">
        <v>17606.08</v>
      </c>
      <c r="G62" s="47">
        <f t="shared" si="3"/>
        <v>121.39851740677055</v>
      </c>
      <c r="H62" s="47"/>
    </row>
    <row r="63" spans="2:8" ht="12.75">
      <c r="B63" s="45">
        <v>3132</v>
      </c>
      <c r="C63" s="46" t="s">
        <v>180</v>
      </c>
      <c r="D63" s="47">
        <v>14502.714181432078</v>
      </c>
      <c r="E63" s="47"/>
      <c r="F63" s="47">
        <v>17606.08</v>
      </c>
      <c r="G63" s="47">
        <f t="shared" si="3"/>
        <v>121.39851740677055</v>
      </c>
      <c r="H63" s="47"/>
    </row>
    <row r="64" spans="2:8" ht="12.75">
      <c r="B64" s="9" t="s">
        <v>58</v>
      </c>
      <c r="C64" s="10" t="s">
        <v>59</v>
      </c>
      <c r="D64" s="11">
        <v>214736.96330214344</v>
      </c>
      <c r="E64" s="11">
        <v>304769.48</v>
      </c>
      <c r="F64" s="11">
        <v>278274.19</v>
      </c>
      <c r="G64" s="60">
        <f t="shared" si="3"/>
        <v>129.58839769399978</v>
      </c>
      <c r="H64" s="60">
        <f>F64/E64*100</f>
        <v>91.30644905782562</v>
      </c>
    </row>
    <row r="65" spans="2:8" ht="12.75">
      <c r="B65" s="45" t="s">
        <v>60</v>
      </c>
      <c r="C65" s="46" t="s">
        <v>61</v>
      </c>
      <c r="D65" s="47">
        <v>10100.351715442299</v>
      </c>
      <c r="E65" s="47"/>
      <c r="F65" s="47">
        <v>12864.13</v>
      </c>
      <c r="G65" s="47">
        <f t="shared" si="3"/>
        <v>127.36318855443614</v>
      </c>
      <c r="H65" s="47"/>
    </row>
    <row r="66" spans="2:8" ht="12.75">
      <c r="B66" s="45" t="s">
        <v>62</v>
      </c>
      <c r="C66" s="46" t="s">
        <v>63</v>
      </c>
      <c r="D66" s="47">
        <v>80.52292786515363</v>
      </c>
      <c r="E66" s="47"/>
      <c r="F66" s="47">
        <v>242.9</v>
      </c>
      <c r="G66" s="47">
        <f t="shared" si="3"/>
        <v>301.65321410911486</v>
      </c>
      <c r="H66" s="28"/>
    </row>
    <row r="67" spans="2:8" ht="12.75">
      <c r="B67" s="45">
        <v>3212</v>
      </c>
      <c r="C67" s="46" t="s">
        <v>181</v>
      </c>
      <c r="D67" s="47">
        <v>8854.81451987524</v>
      </c>
      <c r="E67" s="47"/>
      <c r="F67" s="47">
        <v>12120.35</v>
      </c>
      <c r="G67" s="47">
        <f t="shared" si="3"/>
        <v>136.87864350851214</v>
      </c>
      <c r="H67" s="28"/>
    </row>
    <row r="68" spans="2:8" ht="12.75">
      <c r="B68" s="45" t="s">
        <v>64</v>
      </c>
      <c r="C68" s="46" t="s">
        <v>65</v>
      </c>
      <c r="D68" s="47">
        <v>265.4456168292521</v>
      </c>
      <c r="E68" s="47"/>
      <c r="F68" s="47">
        <v>332.48</v>
      </c>
      <c r="G68" s="47">
        <f t="shared" si="3"/>
        <v>125.253528</v>
      </c>
      <c r="H68" s="28"/>
    </row>
    <row r="69" spans="2:8" ht="12.75">
      <c r="B69" s="45" t="s">
        <v>66</v>
      </c>
      <c r="C69" s="46" t="s">
        <v>67</v>
      </c>
      <c r="D69" s="47">
        <v>899.5686508726525</v>
      </c>
      <c r="E69" s="47"/>
      <c r="F69" s="47">
        <v>168.4</v>
      </c>
      <c r="G69" s="47">
        <f t="shared" si="3"/>
        <v>18.720083212841924</v>
      </c>
      <c r="H69" s="47"/>
    </row>
    <row r="70" spans="2:8" ht="12.75">
      <c r="B70" s="45" t="s">
        <v>68</v>
      </c>
      <c r="C70" s="46" t="s">
        <v>69</v>
      </c>
      <c r="D70" s="47">
        <v>42649.94093835025</v>
      </c>
      <c r="E70" s="47"/>
      <c r="F70" s="47">
        <v>43499.87</v>
      </c>
      <c r="G70" s="47">
        <f t="shared" si="3"/>
        <v>101.99280243524443</v>
      </c>
      <c r="H70" s="47"/>
    </row>
    <row r="71" spans="2:8" ht="12.75">
      <c r="B71" s="45">
        <v>3221</v>
      </c>
      <c r="C71" s="46" t="s">
        <v>182</v>
      </c>
      <c r="D71" s="47">
        <v>5832.540978167098</v>
      </c>
      <c r="E71" s="47"/>
      <c r="F71" s="47">
        <v>4477.9</v>
      </c>
      <c r="G71" s="47">
        <f t="shared" si="3"/>
        <v>76.77442844828842</v>
      </c>
      <c r="H71" s="47"/>
    </row>
    <row r="72" spans="2:8" ht="12.75">
      <c r="B72" s="45" t="s">
        <v>70</v>
      </c>
      <c r="C72" s="46" t="s">
        <v>71</v>
      </c>
      <c r="D72" s="47">
        <v>15556.611586701172</v>
      </c>
      <c r="E72" s="47"/>
      <c r="F72" s="47">
        <v>22079.59</v>
      </c>
      <c r="G72" s="47">
        <f t="shared" si="3"/>
        <v>141.93058608518004</v>
      </c>
      <c r="H72" s="47"/>
    </row>
    <row r="73" spans="2:8" ht="12.75">
      <c r="B73" s="45" t="s">
        <v>72</v>
      </c>
      <c r="C73" s="46" t="s">
        <v>73</v>
      </c>
      <c r="D73" s="47">
        <v>11223.055279049704</v>
      </c>
      <c r="E73" s="47"/>
      <c r="F73" s="47">
        <v>15935.7</v>
      </c>
      <c r="G73" s="47">
        <f t="shared" si="3"/>
        <v>141.99074675990843</v>
      </c>
      <c r="H73" s="47"/>
    </row>
    <row r="74" spans="2:8" ht="12.75">
      <c r="B74" s="45">
        <v>3224</v>
      </c>
      <c r="C74" s="46" t="s">
        <v>186</v>
      </c>
      <c r="D74" s="47">
        <v>9294.98440507001</v>
      </c>
      <c r="E74" s="47"/>
      <c r="F74" s="47">
        <v>829.77</v>
      </c>
      <c r="G74" s="47">
        <f t="shared" si="3"/>
        <v>8.927072535456826</v>
      </c>
      <c r="H74" s="47"/>
    </row>
    <row r="75" spans="2:8" ht="12.75">
      <c r="B75" s="45" t="s">
        <v>74</v>
      </c>
      <c r="C75" s="46" t="s">
        <v>75</v>
      </c>
      <c r="D75" s="47">
        <v>742.7486893622669</v>
      </c>
      <c r="E75" s="47"/>
      <c r="F75" s="47">
        <v>0</v>
      </c>
      <c r="G75" s="47">
        <f t="shared" si="3"/>
        <v>0</v>
      </c>
      <c r="H75" s="47"/>
    </row>
    <row r="76" spans="2:8" ht="12.75">
      <c r="B76" s="45">
        <v>3227</v>
      </c>
      <c r="C76" s="46" t="s">
        <v>223</v>
      </c>
      <c r="D76" s="47">
        <v>0</v>
      </c>
      <c r="E76" s="47"/>
      <c r="F76" s="47">
        <v>176.91</v>
      </c>
      <c r="G76" s="47"/>
      <c r="H76" s="47"/>
    </row>
    <row r="77" spans="2:8" ht="12.75">
      <c r="B77" s="45" t="s">
        <v>76</v>
      </c>
      <c r="C77" s="46" t="s">
        <v>77</v>
      </c>
      <c r="D77" s="47">
        <v>127034.97909615768</v>
      </c>
      <c r="E77" s="47"/>
      <c r="F77" s="47">
        <v>182955.04</v>
      </c>
      <c r="G77" s="47">
        <f aca="true" t="shared" si="4" ref="G77:G97">F77/D77*100</f>
        <v>144.01941992804538</v>
      </c>
      <c r="H77" s="47"/>
    </row>
    <row r="78" spans="2:8" ht="12.75">
      <c r="B78" s="45" t="s">
        <v>78</v>
      </c>
      <c r="C78" s="46" t="s">
        <v>79</v>
      </c>
      <c r="D78" s="47">
        <v>5376.128475678545</v>
      </c>
      <c r="E78" s="47"/>
      <c r="F78" s="47">
        <v>5619.87</v>
      </c>
      <c r="G78" s="47">
        <f t="shared" si="4"/>
        <v>104.53377417269945</v>
      </c>
      <c r="H78" s="47"/>
    </row>
    <row r="79" spans="2:8" ht="12.75">
      <c r="B79" s="45">
        <v>3232</v>
      </c>
      <c r="C79" s="46" t="s">
        <v>172</v>
      </c>
      <c r="D79" s="47">
        <v>46224.788638927595</v>
      </c>
      <c r="E79" s="47"/>
      <c r="F79" s="47">
        <v>102303.9</v>
      </c>
      <c r="G79" s="47">
        <f t="shared" si="4"/>
        <v>221.3182645336016</v>
      </c>
      <c r="H79" s="47"/>
    </row>
    <row r="80" spans="2:8" ht="12.75">
      <c r="B80" s="45" t="s">
        <v>80</v>
      </c>
      <c r="C80" s="46" t="s">
        <v>81</v>
      </c>
      <c r="D80" s="47">
        <v>3030.990775764815</v>
      </c>
      <c r="E80" s="47"/>
      <c r="F80" s="47">
        <v>5248.68</v>
      </c>
      <c r="G80" s="47">
        <f t="shared" si="4"/>
        <v>173.16713867846042</v>
      </c>
      <c r="H80" s="47"/>
    </row>
    <row r="81" spans="2:8" ht="12.75">
      <c r="B81" s="45" t="s">
        <v>82</v>
      </c>
      <c r="C81" s="46" t="s">
        <v>83</v>
      </c>
      <c r="D81" s="47">
        <v>8316.144402415553</v>
      </c>
      <c r="E81" s="47"/>
      <c r="F81" s="47">
        <v>8813.64</v>
      </c>
      <c r="G81" s="47">
        <f t="shared" si="4"/>
        <v>105.98228666447808</v>
      </c>
      <c r="H81" s="47"/>
    </row>
    <row r="82" spans="2:8" ht="12.75">
      <c r="B82" s="45" t="s">
        <v>84</v>
      </c>
      <c r="C82" s="46" t="s">
        <v>85</v>
      </c>
      <c r="D82" s="47">
        <v>6936.75758179043</v>
      </c>
      <c r="E82" s="47"/>
      <c r="F82" s="47">
        <v>10374.78</v>
      </c>
      <c r="G82" s="47">
        <f t="shared" si="4"/>
        <v>149.56238383239264</v>
      </c>
      <c r="H82" s="47"/>
    </row>
    <row r="83" spans="2:8" ht="12.75">
      <c r="B83" s="45" t="s">
        <v>86</v>
      </c>
      <c r="C83" s="46" t="s">
        <v>87</v>
      </c>
      <c r="D83" s="47">
        <v>48186.52996217399</v>
      </c>
      <c r="E83" s="47"/>
      <c r="F83" s="47">
        <v>37506.9</v>
      </c>
      <c r="G83" s="47">
        <f t="shared" si="4"/>
        <v>77.83689763392923</v>
      </c>
      <c r="H83" s="47"/>
    </row>
    <row r="84" spans="2:8" ht="12.75">
      <c r="B84" s="45" t="s">
        <v>88</v>
      </c>
      <c r="C84" s="46" t="s">
        <v>89</v>
      </c>
      <c r="D84" s="47">
        <v>5033.180702103657</v>
      </c>
      <c r="E84" s="47"/>
      <c r="F84" s="47">
        <v>7577.81</v>
      </c>
      <c r="G84" s="47">
        <f t="shared" si="4"/>
        <v>150.55708206210033</v>
      </c>
      <c r="H84" s="47"/>
    </row>
    <row r="85" spans="2:8" ht="12.75">
      <c r="B85" s="45" t="s">
        <v>90</v>
      </c>
      <c r="C85" s="46" t="s">
        <v>91</v>
      </c>
      <c r="D85" s="47">
        <v>3890.6417147786847</v>
      </c>
      <c r="E85" s="47"/>
      <c r="F85" s="47">
        <v>5509.46</v>
      </c>
      <c r="G85" s="47">
        <f t="shared" si="4"/>
        <v>141.60800206999787</v>
      </c>
      <c r="H85" s="47"/>
    </row>
    <row r="86" spans="2:8" ht="12.75">
      <c r="B86" s="45">
        <v>324</v>
      </c>
      <c r="C86" s="46" t="s">
        <v>173</v>
      </c>
      <c r="D86" s="47">
        <v>238.90105514632688</v>
      </c>
      <c r="E86" s="47"/>
      <c r="F86" s="47">
        <v>380.9</v>
      </c>
      <c r="G86" s="47">
        <f t="shared" si="4"/>
        <v>159.43839166666666</v>
      </c>
      <c r="H86" s="47"/>
    </row>
    <row r="87" spans="2:8" ht="12.75">
      <c r="B87" s="45">
        <v>3241</v>
      </c>
      <c r="C87" s="46" t="s">
        <v>173</v>
      </c>
      <c r="D87" s="47">
        <v>238.90105514632688</v>
      </c>
      <c r="E87" s="47"/>
      <c r="F87" s="47">
        <v>380.9</v>
      </c>
      <c r="G87" s="47">
        <f t="shared" si="4"/>
        <v>159.43839166666666</v>
      </c>
      <c r="H87" s="47"/>
    </row>
    <row r="88" spans="2:8" ht="12.75">
      <c r="B88" s="45" t="s">
        <v>92</v>
      </c>
      <c r="C88" s="46" t="s">
        <v>93</v>
      </c>
      <c r="D88" s="47">
        <v>34712.79049704692</v>
      </c>
      <c r="E88" s="47"/>
      <c r="F88" s="47">
        <v>38574.25</v>
      </c>
      <c r="G88" s="47">
        <f t="shared" si="4"/>
        <v>111.12402502841591</v>
      </c>
      <c r="H88" s="47"/>
    </row>
    <row r="89" spans="2:8" ht="25.5">
      <c r="B89" s="45">
        <v>3291</v>
      </c>
      <c r="C89" s="46" t="s">
        <v>174</v>
      </c>
      <c r="D89" s="47">
        <v>13005.959254097816</v>
      </c>
      <c r="E89" s="47"/>
      <c r="F89" s="47">
        <v>14288.95</v>
      </c>
      <c r="G89" s="47">
        <f t="shared" si="4"/>
        <v>109.86463759293994</v>
      </c>
      <c r="H89" s="47"/>
    </row>
    <row r="90" spans="2:8" ht="12.75">
      <c r="B90" s="45" t="s">
        <v>94</v>
      </c>
      <c r="C90" s="46" t="s">
        <v>95</v>
      </c>
      <c r="D90" s="47">
        <v>1540.8043002189927</v>
      </c>
      <c r="E90" s="47"/>
      <c r="F90" s="47">
        <v>1579.02</v>
      </c>
      <c r="G90" s="47">
        <f t="shared" si="4"/>
        <v>102.48024358288563</v>
      </c>
      <c r="H90" s="47"/>
    </row>
    <row r="91" spans="2:8" ht="12.75">
      <c r="B91" s="45" t="s">
        <v>96</v>
      </c>
      <c r="C91" s="46" t="s">
        <v>97</v>
      </c>
      <c r="D91" s="47">
        <v>2099.6881014002256</v>
      </c>
      <c r="E91" s="47"/>
      <c r="F91" s="47">
        <v>3686.89</v>
      </c>
      <c r="G91" s="47">
        <f t="shared" si="4"/>
        <v>175.59226999197224</v>
      </c>
      <c r="H91" s="47"/>
    </row>
    <row r="92" spans="2:8" ht="12.75">
      <c r="B92" s="45" t="s">
        <v>98</v>
      </c>
      <c r="C92" s="46" t="s">
        <v>99</v>
      </c>
      <c r="D92" s="47">
        <v>532.0910478465725</v>
      </c>
      <c r="E92" s="47"/>
      <c r="F92" s="47">
        <v>532.08</v>
      </c>
      <c r="G92" s="47">
        <f t="shared" si="4"/>
        <v>99.99792369245506</v>
      </c>
      <c r="H92" s="47"/>
    </row>
    <row r="93" spans="2:8" ht="12.75">
      <c r="B93" s="45" t="s">
        <v>100</v>
      </c>
      <c r="C93" s="46" t="s">
        <v>101</v>
      </c>
      <c r="D93" s="47">
        <v>553.4050036498772</v>
      </c>
      <c r="E93" s="47"/>
      <c r="F93" s="47">
        <v>2075.07</v>
      </c>
      <c r="G93" s="47">
        <f t="shared" si="4"/>
        <v>374.9640835038121</v>
      </c>
      <c r="H93" s="47"/>
    </row>
    <row r="94" spans="2:8" ht="12.75">
      <c r="B94" s="45" t="s">
        <v>102</v>
      </c>
      <c r="C94" s="46" t="s">
        <v>93</v>
      </c>
      <c r="D94" s="47">
        <v>16980.842789833434</v>
      </c>
      <c r="E94" s="47"/>
      <c r="F94" s="47">
        <v>16412.24</v>
      </c>
      <c r="G94" s="47">
        <f t="shared" si="4"/>
        <v>96.65150430475772</v>
      </c>
      <c r="H94" s="47"/>
    </row>
    <row r="95" spans="2:8" ht="12.75">
      <c r="B95" s="9" t="s">
        <v>103</v>
      </c>
      <c r="C95" s="10" t="s">
        <v>104</v>
      </c>
      <c r="D95" s="11">
        <v>1239.9575287013072</v>
      </c>
      <c r="E95" s="11">
        <v>1950</v>
      </c>
      <c r="F95" s="60">
        <v>1547.43</v>
      </c>
      <c r="G95" s="60">
        <f t="shared" si="4"/>
        <v>124.79701636399835</v>
      </c>
      <c r="H95" s="60">
        <f>F95/E95*100</f>
        <v>79.35538461538462</v>
      </c>
    </row>
    <row r="96" spans="2:8" ht="12.75">
      <c r="B96" s="45" t="s">
        <v>105</v>
      </c>
      <c r="C96" s="46" t="s">
        <v>106</v>
      </c>
      <c r="D96" s="47">
        <v>1239.9575287013072</v>
      </c>
      <c r="E96" s="47"/>
      <c r="F96" s="47">
        <v>1547.43</v>
      </c>
      <c r="G96" s="47">
        <f t="shared" si="4"/>
        <v>124.79701636399835</v>
      </c>
      <c r="H96" s="47"/>
    </row>
    <row r="97" spans="2:8" ht="12.75">
      <c r="B97" s="45">
        <v>3431</v>
      </c>
      <c r="C97" s="46" t="s">
        <v>183</v>
      </c>
      <c r="D97" s="47">
        <v>1239.9575287013072</v>
      </c>
      <c r="E97" s="47"/>
      <c r="F97" s="47">
        <v>1546.09</v>
      </c>
      <c r="G97" s="47">
        <f t="shared" si="4"/>
        <v>124.68894814641969</v>
      </c>
      <c r="H97" s="47"/>
    </row>
    <row r="98" spans="2:8" ht="12.75">
      <c r="B98" s="45">
        <v>3433</v>
      </c>
      <c r="C98" s="46" t="s">
        <v>222</v>
      </c>
      <c r="D98" s="47">
        <v>0</v>
      </c>
      <c r="E98" s="47"/>
      <c r="F98" s="47">
        <v>1.34</v>
      </c>
      <c r="G98" s="47"/>
      <c r="H98" s="47"/>
    </row>
    <row r="99" spans="2:8" ht="25.5">
      <c r="B99" s="102">
        <v>36</v>
      </c>
      <c r="C99" s="103" t="s">
        <v>263</v>
      </c>
      <c r="D99" s="104">
        <v>0</v>
      </c>
      <c r="E99" s="104">
        <v>8000</v>
      </c>
      <c r="F99" s="104">
        <v>8000</v>
      </c>
      <c r="G99" s="104"/>
      <c r="H99" s="104">
        <v>100</v>
      </c>
    </row>
    <row r="100" spans="2:8" ht="12.75">
      <c r="B100" s="45">
        <v>366</v>
      </c>
      <c r="C100" s="46" t="s">
        <v>264</v>
      </c>
      <c r="D100" s="47">
        <v>0</v>
      </c>
      <c r="E100" s="47"/>
      <c r="F100" s="47">
        <v>8000</v>
      </c>
      <c r="G100" s="47"/>
      <c r="H100" s="47"/>
    </row>
    <row r="101" spans="2:8" ht="25.5">
      <c r="B101" s="45">
        <v>3662</v>
      </c>
      <c r="C101" s="46" t="s">
        <v>265</v>
      </c>
      <c r="D101" s="47">
        <v>0</v>
      </c>
      <c r="E101" s="47"/>
      <c r="F101" s="47">
        <v>8000</v>
      </c>
      <c r="G101" s="47"/>
      <c r="H101" s="47"/>
    </row>
    <row r="102" spans="2:8" ht="25.5">
      <c r="B102" s="9">
        <v>37</v>
      </c>
      <c r="C102" s="24" t="s">
        <v>175</v>
      </c>
      <c r="D102" s="11">
        <v>9509.47508129272</v>
      </c>
      <c r="E102" s="11">
        <v>10420</v>
      </c>
      <c r="F102" s="11">
        <v>9636.44</v>
      </c>
      <c r="G102" s="60">
        <f aca="true" t="shared" si="5" ref="G102:G116">F102/D102*100</f>
        <v>101.33514118941275</v>
      </c>
      <c r="H102" s="60">
        <f>F102/E102*100</f>
        <v>92.48023032629558</v>
      </c>
    </row>
    <row r="103" spans="2:8" ht="12.75">
      <c r="B103" s="45">
        <v>372</v>
      </c>
      <c r="C103" s="46" t="s">
        <v>176</v>
      </c>
      <c r="D103" s="47">
        <v>9509.47508129272</v>
      </c>
      <c r="E103" s="47"/>
      <c r="F103" s="47">
        <v>9636.44</v>
      </c>
      <c r="G103" s="47">
        <f t="shared" si="5"/>
        <v>101.33514118941275</v>
      </c>
      <c r="H103" s="47"/>
    </row>
    <row r="104" spans="2:8" ht="12.75">
      <c r="B104" s="45">
        <v>3721</v>
      </c>
      <c r="C104" s="46" t="s">
        <v>179</v>
      </c>
      <c r="D104" s="47">
        <v>2521.733359877895</v>
      </c>
      <c r="E104" s="47"/>
      <c r="F104" s="47">
        <v>3450.03</v>
      </c>
      <c r="G104" s="47">
        <f t="shared" si="5"/>
        <v>136.81184755263158</v>
      </c>
      <c r="H104" s="47"/>
    </row>
    <row r="105" spans="2:8" ht="12.75">
      <c r="B105" s="45">
        <v>3722</v>
      </c>
      <c r="C105" s="46" t="s">
        <v>185</v>
      </c>
      <c r="D105" s="47">
        <v>6987.7417214148245</v>
      </c>
      <c r="E105" s="47"/>
      <c r="F105" s="47">
        <v>6186.41</v>
      </c>
      <c r="G105" s="47">
        <f t="shared" si="5"/>
        <v>88.53232198094784</v>
      </c>
      <c r="H105" s="47"/>
    </row>
    <row r="106" spans="2:8" ht="12.75">
      <c r="B106" s="9" t="s">
        <v>107</v>
      </c>
      <c r="C106" s="10" t="s">
        <v>108</v>
      </c>
      <c r="D106" s="11">
        <v>147943.5211361072</v>
      </c>
      <c r="E106" s="11">
        <v>56690</v>
      </c>
      <c r="F106" s="60">
        <v>55479.83</v>
      </c>
      <c r="G106" s="60">
        <f t="shared" si="5"/>
        <v>37.50068240498269</v>
      </c>
      <c r="H106" s="60">
        <f>F106/E106*100</f>
        <v>97.86528488269536</v>
      </c>
    </row>
    <row r="107" spans="2:8" ht="12.75">
      <c r="B107" s="45" t="s">
        <v>109</v>
      </c>
      <c r="C107" s="46" t="s">
        <v>110</v>
      </c>
      <c r="D107" s="47">
        <v>63983.70694803901</v>
      </c>
      <c r="E107" s="47"/>
      <c r="F107" s="47">
        <v>53642.04</v>
      </c>
      <c r="G107" s="47">
        <f t="shared" si="5"/>
        <v>83.83703064213293</v>
      </c>
      <c r="H107" s="47"/>
    </row>
    <row r="108" spans="2:8" ht="12.75">
      <c r="B108" s="45" t="s">
        <v>111</v>
      </c>
      <c r="C108" s="46" t="s">
        <v>112</v>
      </c>
      <c r="D108" s="47">
        <v>63983.70694803901</v>
      </c>
      <c r="E108" s="47"/>
      <c r="F108" s="47">
        <v>53642.04</v>
      </c>
      <c r="G108" s="47">
        <f t="shared" si="5"/>
        <v>83.83703064213293</v>
      </c>
      <c r="H108" s="47"/>
    </row>
    <row r="109" spans="2:8" ht="12.75">
      <c r="B109" s="45" t="s">
        <v>113</v>
      </c>
      <c r="C109" s="46" t="s">
        <v>114</v>
      </c>
      <c r="D109" s="47">
        <v>12425.750879288606</v>
      </c>
      <c r="E109" s="47"/>
      <c r="F109" s="47">
        <v>0</v>
      </c>
      <c r="G109" s="47">
        <f t="shared" si="5"/>
        <v>0</v>
      </c>
      <c r="H109" s="47"/>
    </row>
    <row r="110" spans="2:8" ht="12.75">
      <c r="B110" s="45">
        <v>3821</v>
      </c>
      <c r="C110" s="46" t="s">
        <v>188</v>
      </c>
      <c r="D110" s="47">
        <v>663.6140420731302</v>
      </c>
      <c r="E110" s="47"/>
      <c r="F110" s="47">
        <v>0</v>
      </c>
      <c r="G110" s="47">
        <f t="shared" si="5"/>
        <v>0</v>
      </c>
      <c r="H110" s="47"/>
    </row>
    <row r="111" spans="2:8" ht="12.75">
      <c r="B111" s="64">
        <v>3822</v>
      </c>
      <c r="C111" s="46" t="s">
        <v>224</v>
      </c>
      <c r="D111" s="47">
        <v>11762.136837215476</v>
      </c>
      <c r="E111" s="47"/>
      <c r="F111" s="47">
        <v>0</v>
      </c>
      <c r="G111" s="47">
        <f t="shared" si="5"/>
        <v>0</v>
      </c>
      <c r="H111" s="47"/>
    </row>
    <row r="112" spans="2:8" ht="12.75">
      <c r="B112" s="45" t="s">
        <v>115</v>
      </c>
      <c r="C112" s="46" t="s">
        <v>116</v>
      </c>
      <c r="D112" s="47">
        <v>71534.06330877962</v>
      </c>
      <c r="E112" s="47"/>
      <c r="F112" s="47">
        <v>1837.79</v>
      </c>
      <c r="G112" s="47">
        <f t="shared" si="5"/>
        <v>2.5691117140474837</v>
      </c>
      <c r="H112" s="47"/>
    </row>
    <row r="113" spans="2:8" ht="25.5">
      <c r="B113" s="45">
        <v>3861</v>
      </c>
      <c r="C113" s="46" t="s">
        <v>184</v>
      </c>
      <c r="D113" s="47">
        <v>71534.06330877962</v>
      </c>
      <c r="E113" s="47"/>
      <c r="F113" s="47">
        <v>1837.79</v>
      </c>
      <c r="G113" s="47">
        <f t="shared" si="5"/>
        <v>2.5691117140474837</v>
      </c>
      <c r="H113" s="47"/>
    </row>
    <row r="114" spans="2:8" ht="12.75">
      <c r="B114" s="9">
        <v>4</v>
      </c>
      <c r="C114" s="24" t="s">
        <v>177</v>
      </c>
      <c r="D114" s="11">
        <v>69624.70635078638</v>
      </c>
      <c r="E114" s="11">
        <v>252300</v>
      </c>
      <c r="F114" s="11">
        <v>111975.22</v>
      </c>
      <c r="G114" s="60">
        <f t="shared" si="5"/>
        <v>160.82684706179057</v>
      </c>
      <c r="H114" s="60">
        <f>F114/E114*100</f>
        <v>44.38177566389219</v>
      </c>
    </row>
    <row r="115" spans="2:8" ht="25.5">
      <c r="B115" s="9">
        <v>42</v>
      </c>
      <c r="C115" s="24" t="s">
        <v>178</v>
      </c>
      <c r="D115" s="11">
        <v>69624.70635078638</v>
      </c>
      <c r="E115" s="11">
        <v>252300</v>
      </c>
      <c r="F115" s="60">
        <v>111975.22</v>
      </c>
      <c r="G115" s="60">
        <f t="shared" si="5"/>
        <v>160.82684706179057</v>
      </c>
      <c r="H115" s="60">
        <f>F115/E115*100</f>
        <v>44.38177566389219</v>
      </c>
    </row>
    <row r="116" spans="2:8" ht="12.75">
      <c r="B116" s="45" t="s">
        <v>117</v>
      </c>
      <c r="C116" s="46" t="s">
        <v>118</v>
      </c>
      <c r="D116" s="47">
        <v>52193.32404273674</v>
      </c>
      <c r="E116" s="47"/>
      <c r="F116" s="47">
        <v>106596.63</v>
      </c>
      <c r="G116" s="47">
        <f t="shared" si="5"/>
        <v>204.2342233514711</v>
      </c>
      <c r="H116" s="47"/>
    </row>
    <row r="117" spans="2:8" ht="12.75">
      <c r="B117" s="45" t="s">
        <v>119</v>
      </c>
      <c r="C117" s="46" t="s">
        <v>120</v>
      </c>
      <c r="D117" s="47">
        <v>0</v>
      </c>
      <c r="E117" s="47"/>
      <c r="F117" s="47">
        <v>12035.69</v>
      </c>
      <c r="G117" s="47"/>
      <c r="H117" s="47"/>
    </row>
    <row r="118" spans="2:8" ht="12.75">
      <c r="B118" s="45">
        <v>4213</v>
      </c>
      <c r="C118" s="46" t="s">
        <v>190</v>
      </c>
      <c r="D118" s="47">
        <v>52193.32404273674</v>
      </c>
      <c r="E118" s="47"/>
      <c r="F118" s="47">
        <v>48946.19</v>
      </c>
      <c r="G118" s="47">
        <f>F118/D118*100</f>
        <v>93.77864103830993</v>
      </c>
      <c r="H118" s="47"/>
    </row>
    <row r="119" spans="2:8" ht="12.75">
      <c r="B119" s="45" t="s">
        <v>121</v>
      </c>
      <c r="C119" s="46" t="s">
        <v>122</v>
      </c>
      <c r="D119" s="47">
        <v>0</v>
      </c>
      <c r="E119" s="47"/>
      <c r="F119" s="47">
        <v>45614.75</v>
      </c>
      <c r="G119" s="47"/>
      <c r="H119" s="47"/>
    </row>
    <row r="120" spans="2:8" ht="12.75">
      <c r="B120" s="45" t="s">
        <v>123</v>
      </c>
      <c r="C120" s="46" t="s">
        <v>124</v>
      </c>
      <c r="D120" s="47">
        <v>14577.841927135178</v>
      </c>
      <c r="E120" s="47"/>
      <c r="F120" s="47">
        <v>3578.59</v>
      </c>
      <c r="G120" s="47">
        <f aca="true" t="shared" si="6" ref="G120:G126">F120/D120*100</f>
        <v>24.548146549310683</v>
      </c>
      <c r="H120" s="47"/>
    </row>
    <row r="121" spans="2:8" ht="12.75">
      <c r="B121" s="45" t="s">
        <v>125</v>
      </c>
      <c r="C121" s="46" t="s">
        <v>126</v>
      </c>
      <c r="D121" s="47">
        <v>533.9305859711991</v>
      </c>
      <c r="E121" s="47"/>
      <c r="F121" s="47">
        <v>3578.59</v>
      </c>
      <c r="G121" s="47">
        <f t="shared" si="6"/>
        <v>670.235063138532</v>
      </c>
      <c r="H121" s="47"/>
    </row>
    <row r="122" spans="2:8" ht="12.75">
      <c r="B122" s="45" t="s">
        <v>127</v>
      </c>
      <c r="C122" s="46" t="s">
        <v>128</v>
      </c>
      <c r="D122" s="47">
        <v>141.4692414891499</v>
      </c>
      <c r="E122" s="47"/>
      <c r="F122" s="47">
        <v>0</v>
      </c>
      <c r="G122" s="47">
        <f t="shared" si="6"/>
        <v>0</v>
      </c>
      <c r="H122" s="47"/>
    </row>
    <row r="123" spans="2:8" ht="12.75">
      <c r="B123" s="45" t="s">
        <v>129</v>
      </c>
      <c r="C123" s="46" t="s">
        <v>130</v>
      </c>
      <c r="D123" s="47">
        <v>3985.9459818169753</v>
      </c>
      <c r="E123" s="47"/>
      <c r="F123" s="47">
        <v>0</v>
      </c>
      <c r="G123" s="47">
        <f t="shared" si="6"/>
        <v>0</v>
      </c>
      <c r="H123" s="47"/>
    </row>
    <row r="124" spans="2:8" ht="12.75">
      <c r="B124" s="45">
        <v>4227</v>
      </c>
      <c r="C124" s="46" t="s">
        <v>187</v>
      </c>
      <c r="D124" s="47">
        <v>9916.496117857852</v>
      </c>
      <c r="E124" s="47"/>
      <c r="F124" s="47">
        <v>0</v>
      </c>
      <c r="G124" s="47">
        <f t="shared" si="6"/>
        <v>0</v>
      </c>
      <c r="H124" s="47"/>
    </row>
    <row r="125" spans="2:8" ht="12.75">
      <c r="B125" s="45" t="s">
        <v>131</v>
      </c>
      <c r="C125" s="46" t="s">
        <v>132</v>
      </c>
      <c r="D125" s="47">
        <v>2853.54038091446</v>
      </c>
      <c r="E125" s="47"/>
      <c r="F125" s="47">
        <v>1800</v>
      </c>
      <c r="G125" s="47">
        <f t="shared" si="6"/>
        <v>63.07953488372093</v>
      </c>
      <c r="H125" s="47"/>
    </row>
    <row r="126" spans="2:8" ht="12.75">
      <c r="B126" s="25">
        <v>4263</v>
      </c>
      <c r="C126" s="26" t="s">
        <v>189</v>
      </c>
      <c r="D126" s="47">
        <v>2853.54038091446</v>
      </c>
      <c r="E126" s="26"/>
      <c r="F126" s="47">
        <v>1800</v>
      </c>
      <c r="G126" s="47">
        <f t="shared" si="6"/>
        <v>63.07953488372093</v>
      </c>
      <c r="H126" s="47"/>
    </row>
  </sheetData>
  <sheetProtection/>
  <mergeCells count="4">
    <mergeCell ref="A6:H6"/>
    <mergeCell ref="A1:H1"/>
    <mergeCell ref="A3:H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46">
      <selection activeCell="J22" sqref="J22"/>
    </sheetView>
  </sheetViews>
  <sheetFormatPr defaultColWidth="15.7109375" defaultRowHeight="15" customHeight="1"/>
  <cols>
    <col min="1" max="1" width="11.140625" style="0" customWidth="1"/>
    <col min="2" max="2" width="54.28125" style="0" customWidth="1"/>
    <col min="3" max="3" width="14.57421875" style="0" customWidth="1"/>
    <col min="4" max="4" width="17.28125" style="0" customWidth="1"/>
    <col min="5" max="5" width="14.140625" style="0" customWidth="1"/>
    <col min="6" max="6" width="10.7109375" style="0" customWidth="1"/>
    <col min="7" max="7" width="10.8515625" style="0" customWidth="1"/>
  </cols>
  <sheetData>
    <row r="2" spans="1:7" ht="15" customHeight="1">
      <c r="A2" s="144" t="s">
        <v>232</v>
      </c>
      <c r="B2" s="145"/>
      <c r="C2" s="145"/>
      <c r="D2" s="145"/>
      <c r="E2" s="145"/>
      <c r="F2" s="145"/>
      <c r="G2" s="145"/>
    </row>
    <row r="3" spans="1:7" ht="15" customHeight="1">
      <c r="A3" s="42"/>
      <c r="B3" s="41"/>
      <c r="C3" s="41"/>
      <c r="D3" s="41"/>
      <c r="E3" s="41"/>
      <c r="F3" s="41"/>
      <c r="G3" s="41"/>
    </row>
    <row r="4" spans="1:7" ht="15" customHeight="1">
      <c r="A4" s="105"/>
      <c r="B4" s="106" t="s">
        <v>266</v>
      </c>
      <c r="C4" s="107">
        <f>SUM(C7+C9+C11+C13)</f>
        <v>836048.1518348927</v>
      </c>
      <c r="D4" s="107">
        <f>SUM(D7+D9+D11+D13)</f>
        <v>824613</v>
      </c>
      <c r="E4" s="107">
        <f>SUM(E7+E9+E11+E13)</f>
        <v>886125.72</v>
      </c>
      <c r="F4" s="107">
        <f>E4/C4*100</f>
        <v>105.98979473313838</v>
      </c>
      <c r="G4" s="107">
        <f>E4/D4*100</f>
        <v>107.45958649693857</v>
      </c>
    </row>
    <row r="5" spans="1:7" ht="30" customHeight="1">
      <c r="A5" s="77" t="s">
        <v>133</v>
      </c>
      <c r="B5" s="77" t="s">
        <v>134</v>
      </c>
      <c r="C5" s="99" t="s">
        <v>246</v>
      </c>
      <c r="D5" s="100" t="s">
        <v>245</v>
      </c>
      <c r="E5" s="100" t="s">
        <v>247</v>
      </c>
      <c r="F5" s="100" t="s">
        <v>240</v>
      </c>
      <c r="G5" s="100" t="s">
        <v>257</v>
      </c>
    </row>
    <row r="6" spans="2:7" ht="15" customHeight="1">
      <c r="B6" s="43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</row>
    <row r="7" spans="1:7" ht="15" customHeight="1">
      <c r="A7" s="71" t="s">
        <v>207</v>
      </c>
      <c r="B7" s="26" t="s">
        <v>135</v>
      </c>
      <c r="C7" s="72">
        <v>171822.76992501158</v>
      </c>
      <c r="D7" s="8">
        <v>643999.72</v>
      </c>
      <c r="E7" s="72">
        <v>648445.99</v>
      </c>
      <c r="F7" s="72">
        <f aca="true" t="shared" si="0" ref="F7:F14">E7/C7*100</f>
        <v>377.39235043353136</v>
      </c>
      <c r="G7" s="72">
        <f aca="true" t="shared" si="1" ref="G7:G14">E7/D7*100</f>
        <v>100.69041489645369</v>
      </c>
    </row>
    <row r="8" spans="1:7" ht="15" customHeight="1">
      <c r="A8" s="71" t="s">
        <v>206</v>
      </c>
      <c r="B8" s="6" t="s">
        <v>135</v>
      </c>
      <c r="C8" s="8">
        <v>171822.76992501158</v>
      </c>
      <c r="D8" s="8">
        <v>643999.72</v>
      </c>
      <c r="E8" s="8">
        <v>648445.99</v>
      </c>
      <c r="F8" s="72">
        <f t="shared" si="0"/>
        <v>377.39235043353136</v>
      </c>
      <c r="G8" s="72">
        <f t="shared" si="1"/>
        <v>100.69041489645369</v>
      </c>
    </row>
    <row r="9" spans="1:7" ht="15" customHeight="1">
      <c r="A9" s="71" t="s">
        <v>205</v>
      </c>
      <c r="B9" s="25" t="s">
        <v>136</v>
      </c>
      <c r="C9" s="8">
        <v>38932.113610724</v>
      </c>
      <c r="D9" s="8">
        <v>64513.28</v>
      </c>
      <c r="E9" s="8">
        <v>72557.8</v>
      </c>
      <c r="F9" s="72">
        <f t="shared" si="0"/>
        <v>186.3700510213596</v>
      </c>
      <c r="G9" s="72">
        <f t="shared" si="1"/>
        <v>112.46955665562193</v>
      </c>
    </row>
    <row r="10" spans="1:7" ht="15" customHeight="1">
      <c r="A10" s="71" t="s">
        <v>204</v>
      </c>
      <c r="B10" s="6" t="s">
        <v>136</v>
      </c>
      <c r="C10" s="8">
        <v>38932.113610724</v>
      </c>
      <c r="D10" s="8">
        <v>64513.28</v>
      </c>
      <c r="E10" s="8">
        <v>72557.8</v>
      </c>
      <c r="F10" s="72">
        <f t="shared" si="0"/>
        <v>186.3700510213596</v>
      </c>
      <c r="G10" s="72">
        <f t="shared" si="1"/>
        <v>112.46955665562193</v>
      </c>
    </row>
    <row r="11" spans="1:7" ht="15" customHeight="1">
      <c r="A11" s="71" t="s">
        <v>203</v>
      </c>
      <c r="B11" s="25" t="s">
        <v>141</v>
      </c>
      <c r="C11" s="8">
        <v>33843.14287610326</v>
      </c>
      <c r="D11" s="8">
        <v>40000</v>
      </c>
      <c r="E11" s="8">
        <v>28767.33</v>
      </c>
      <c r="F11" s="72">
        <f t="shared" si="0"/>
        <v>85.00194590471294</v>
      </c>
      <c r="G11" s="72">
        <f t="shared" si="1"/>
        <v>71.91832500000001</v>
      </c>
    </row>
    <row r="12" spans="1:7" ht="15" customHeight="1">
      <c r="A12" s="71" t="s">
        <v>202</v>
      </c>
      <c r="B12" s="6" t="s">
        <v>137</v>
      </c>
      <c r="C12" s="8">
        <v>33843.14287610326</v>
      </c>
      <c r="D12" s="8">
        <v>40000</v>
      </c>
      <c r="E12" s="8">
        <v>28767.33</v>
      </c>
      <c r="F12" s="72">
        <f t="shared" si="0"/>
        <v>85.00194590471294</v>
      </c>
      <c r="G12" s="72">
        <f t="shared" si="1"/>
        <v>71.91832500000001</v>
      </c>
    </row>
    <row r="13" spans="1:7" ht="15" customHeight="1">
      <c r="A13" s="71" t="s">
        <v>201</v>
      </c>
      <c r="B13" s="6" t="s">
        <v>138</v>
      </c>
      <c r="C13" s="8">
        <v>591450.1254230539</v>
      </c>
      <c r="D13" s="8">
        <v>76100</v>
      </c>
      <c r="E13" s="8">
        <v>136354.6</v>
      </c>
      <c r="F13" s="72">
        <f t="shared" si="0"/>
        <v>23.05428541459315</v>
      </c>
      <c r="G13" s="72">
        <f t="shared" si="1"/>
        <v>179.17818659658343</v>
      </c>
    </row>
    <row r="14" spans="1:7" ht="15" customHeight="1">
      <c r="A14" s="71" t="s">
        <v>200</v>
      </c>
      <c r="B14" s="6" t="s">
        <v>139</v>
      </c>
      <c r="C14" s="8">
        <v>591450.1254230539</v>
      </c>
      <c r="D14" s="8">
        <v>76100</v>
      </c>
      <c r="E14" s="8">
        <v>136354.6</v>
      </c>
      <c r="F14" s="72">
        <f t="shared" si="0"/>
        <v>23.05428541459315</v>
      </c>
      <c r="G14" s="72">
        <f t="shared" si="1"/>
        <v>179.17818659658343</v>
      </c>
    </row>
    <row r="18" spans="1:7" ht="15" customHeight="1">
      <c r="A18" s="105"/>
      <c r="B18" s="106" t="s">
        <v>267</v>
      </c>
      <c r="C18" s="107">
        <f>SUM(C21+C23+C25+C27)</f>
        <v>550230.5713716903</v>
      </c>
      <c r="D18" s="107">
        <f>SUM(D21+D23+D25+D27)</f>
        <v>777471</v>
      </c>
      <c r="E18" s="107">
        <f>SUM(E21+E23+E25+E27)</f>
        <v>601793.09</v>
      </c>
      <c r="F18" s="107">
        <f>E18/C18*100</f>
        <v>109.37107483863858</v>
      </c>
      <c r="G18" s="107">
        <f>E18/D18*100</f>
        <v>77.40392760630299</v>
      </c>
    </row>
    <row r="19" spans="1:7" ht="25.5" customHeight="1">
      <c r="A19" s="77" t="s">
        <v>133</v>
      </c>
      <c r="B19" s="77" t="s">
        <v>134</v>
      </c>
      <c r="C19" s="99" t="s">
        <v>246</v>
      </c>
      <c r="D19" s="100" t="s">
        <v>245</v>
      </c>
      <c r="E19" s="100" t="s">
        <v>247</v>
      </c>
      <c r="F19" s="100" t="s">
        <v>240</v>
      </c>
      <c r="G19" s="100" t="s">
        <v>257</v>
      </c>
    </row>
    <row r="20" spans="2:7" ht="15" customHeight="1">
      <c r="B20" s="43">
        <v>1</v>
      </c>
      <c r="C20" s="44">
        <v>2</v>
      </c>
      <c r="D20" s="44">
        <v>3</v>
      </c>
      <c r="E20" s="44">
        <v>4</v>
      </c>
      <c r="F20" s="44">
        <v>5</v>
      </c>
      <c r="G20" s="44">
        <v>6</v>
      </c>
    </row>
    <row r="21" spans="1:7" ht="15" customHeight="1">
      <c r="A21" s="71" t="s">
        <v>207</v>
      </c>
      <c r="B21" s="6" t="s">
        <v>135</v>
      </c>
      <c r="C21" s="27">
        <v>262855.47282500495</v>
      </c>
      <c r="D21" s="61">
        <v>556951.48</v>
      </c>
      <c r="E21" s="61">
        <v>374695.22</v>
      </c>
      <c r="F21" s="8">
        <f aca="true" t="shared" si="2" ref="F21:F28">E21/C21*100</f>
        <v>142.54800022727773</v>
      </c>
      <c r="G21" s="8">
        <f aca="true" t="shared" si="3" ref="G21:G28">E21/D21*100</f>
        <v>67.2760973720727</v>
      </c>
    </row>
    <row r="22" spans="1:7" ht="15" customHeight="1">
      <c r="A22" s="71" t="s">
        <v>206</v>
      </c>
      <c r="B22" s="6" t="s">
        <v>135</v>
      </c>
      <c r="C22" s="27">
        <v>262855.47282500495</v>
      </c>
      <c r="D22" s="61">
        <v>556951.48</v>
      </c>
      <c r="E22" s="61">
        <v>374695.22</v>
      </c>
      <c r="F22" s="8">
        <f t="shared" si="2"/>
        <v>142.54800022727773</v>
      </c>
      <c r="G22" s="8">
        <f t="shared" si="3"/>
        <v>67.2760973720727</v>
      </c>
    </row>
    <row r="23" spans="1:7" ht="15" customHeight="1">
      <c r="A23" s="71" t="s">
        <v>205</v>
      </c>
      <c r="B23" s="25" t="s">
        <v>136</v>
      </c>
      <c r="C23" s="27">
        <v>40076.504081226354</v>
      </c>
      <c r="D23" s="61">
        <v>62351.52</v>
      </c>
      <c r="E23" s="61">
        <v>61164.96</v>
      </c>
      <c r="F23" s="8">
        <f t="shared" si="2"/>
        <v>152.62049772612883</v>
      </c>
      <c r="G23" s="8">
        <f t="shared" si="3"/>
        <v>98.09698304067005</v>
      </c>
    </row>
    <row r="24" spans="1:7" ht="15" customHeight="1">
      <c r="A24" s="71" t="s">
        <v>204</v>
      </c>
      <c r="B24" s="6" t="s">
        <v>136</v>
      </c>
      <c r="C24" s="27">
        <v>40076.504081226354</v>
      </c>
      <c r="D24" s="61">
        <v>62351.52</v>
      </c>
      <c r="E24" s="61">
        <v>61164.96</v>
      </c>
      <c r="F24" s="8">
        <f t="shared" si="2"/>
        <v>152.62049772612883</v>
      </c>
      <c r="G24" s="8">
        <f t="shared" si="3"/>
        <v>98.09698304067005</v>
      </c>
    </row>
    <row r="25" spans="1:7" ht="15" customHeight="1">
      <c r="A25" s="71" t="s">
        <v>203</v>
      </c>
      <c r="B25" s="6" t="s">
        <v>141</v>
      </c>
      <c r="C25" s="27">
        <v>42104.34003583516</v>
      </c>
      <c r="D25" s="61">
        <v>40000</v>
      </c>
      <c r="E25" s="61">
        <v>29577.87</v>
      </c>
      <c r="F25" s="8">
        <f t="shared" si="2"/>
        <v>70.24898139912932</v>
      </c>
      <c r="G25" s="8">
        <f t="shared" si="3"/>
        <v>73.94467499999999</v>
      </c>
    </row>
    <row r="26" spans="1:7" ht="15" customHeight="1">
      <c r="A26" s="71" t="s">
        <v>202</v>
      </c>
      <c r="B26" s="25" t="s">
        <v>137</v>
      </c>
      <c r="C26" s="27">
        <v>42104.34003583516</v>
      </c>
      <c r="D26" s="61">
        <v>40000</v>
      </c>
      <c r="E26" s="61">
        <v>29577.87</v>
      </c>
      <c r="F26" s="8">
        <f t="shared" si="2"/>
        <v>70.24898139912932</v>
      </c>
      <c r="G26" s="8">
        <f t="shared" si="3"/>
        <v>73.94467499999999</v>
      </c>
    </row>
    <row r="27" spans="1:7" ht="15" customHeight="1">
      <c r="A27" s="71" t="s">
        <v>201</v>
      </c>
      <c r="B27" s="6" t="s">
        <v>138</v>
      </c>
      <c r="C27" s="27">
        <v>205194.25442962375</v>
      </c>
      <c r="D27" s="61">
        <v>118168</v>
      </c>
      <c r="E27" s="61">
        <v>136355.04</v>
      </c>
      <c r="F27" s="8">
        <f t="shared" si="2"/>
        <v>66.45168519899578</v>
      </c>
      <c r="G27" s="8">
        <f t="shared" si="3"/>
        <v>115.3908333897502</v>
      </c>
    </row>
    <row r="28" spans="1:7" ht="15" customHeight="1">
      <c r="A28" s="71" t="s">
        <v>200</v>
      </c>
      <c r="B28" s="6" t="s">
        <v>139</v>
      </c>
      <c r="C28" s="27">
        <v>205194.25442962375</v>
      </c>
      <c r="D28" s="61">
        <v>118168</v>
      </c>
      <c r="E28" s="61">
        <v>136355.04</v>
      </c>
      <c r="F28" s="8">
        <f t="shared" si="2"/>
        <v>66.45168519899578</v>
      </c>
      <c r="G28" s="8">
        <f t="shared" si="3"/>
        <v>115.3908333897502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1">
      <selection activeCell="B12" sqref="B12"/>
    </sheetView>
  </sheetViews>
  <sheetFormatPr defaultColWidth="15.7109375" defaultRowHeight="12.75"/>
  <cols>
    <col min="1" max="1" width="49.57421875" style="0" customWidth="1"/>
    <col min="2" max="4" width="15.7109375" style="0" customWidth="1"/>
    <col min="5" max="6" width="12.7109375" style="0" customWidth="1"/>
  </cols>
  <sheetData>
    <row r="1" spans="1:6" ht="15" customHeight="1">
      <c r="A1" s="146" t="s">
        <v>236</v>
      </c>
      <c r="B1" s="146"/>
      <c r="C1" s="146"/>
      <c r="D1" s="146"/>
      <c r="E1" s="146"/>
      <c r="F1" s="146"/>
    </row>
    <row r="2" spans="1:6" ht="3" customHeight="1">
      <c r="A2" s="147"/>
      <c r="B2" s="147"/>
      <c r="C2" s="147"/>
      <c r="D2" s="147"/>
      <c r="E2" s="147"/>
      <c r="F2" s="147"/>
    </row>
    <row r="3" spans="1:6" ht="27" customHeight="1">
      <c r="A3" s="43"/>
      <c r="B3" s="99" t="s">
        <v>246</v>
      </c>
      <c r="C3" s="100" t="s">
        <v>245</v>
      </c>
      <c r="D3" s="100" t="s">
        <v>247</v>
      </c>
      <c r="E3" s="100" t="s">
        <v>240</v>
      </c>
      <c r="F3" s="100" t="s">
        <v>257</v>
      </c>
    </row>
    <row r="4" spans="1:6" ht="15" customHeigh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5" customHeight="1">
      <c r="A5" s="12" t="s">
        <v>142</v>
      </c>
      <c r="B5" s="8">
        <v>115415.94266374677</v>
      </c>
      <c r="C5" s="8">
        <v>134439.48</v>
      </c>
      <c r="D5" s="8">
        <v>121413.75</v>
      </c>
      <c r="E5" s="8">
        <f aca="true" t="shared" si="0" ref="E5:E21">D5/B5*100</f>
        <v>105.19668877438124</v>
      </c>
      <c r="F5" s="8">
        <f>D5/C5*100</f>
        <v>90.31108272659192</v>
      </c>
    </row>
    <row r="6" spans="1:6" ht="15" customHeight="1">
      <c r="A6" s="7" t="s">
        <v>143</v>
      </c>
      <c r="B6" s="8">
        <v>47351.025283695</v>
      </c>
      <c r="C6" s="8">
        <v>0</v>
      </c>
      <c r="D6" s="8">
        <v>38709.57</v>
      </c>
      <c r="E6" s="8">
        <f t="shared" si="0"/>
        <v>81.75022561407846</v>
      </c>
      <c r="F6" s="8"/>
    </row>
    <row r="7" spans="1:6" ht="15" customHeight="1">
      <c r="A7" s="12" t="s">
        <v>144</v>
      </c>
      <c r="B7" s="8">
        <v>68064.91738005176</v>
      </c>
      <c r="C7" s="8">
        <v>0</v>
      </c>
      <c r="D7" s="8">
        <v>82704.18</v>
      </c>
      <c r="E7" s="8">
        <f t="shared" si="0"/>
        <v>121.5077945929288</v>
      </c>
      <c r="F7" s="8"/>
    </row>
    <row r="8" spans="1:6" ht="15" customHeight="1">
      <c r="A8" s="12" t="s">
        <v>145</v>
      </c>
      <c r="B8" s="8">
        <v>48443.825071338506</v>
      </c>
      <c r="C8" s="8">
        <v>36680</v>
      </c>
      <c r="D8" s="8">
        <v>35794.05</v>
      </c>
      <c r="E8" s="8">
        <f t="shared" si="0"/>
        <v>73.88774513013699</v>
      </c>
      <c r="F8" s="8">
        <f>D8/C8*100</f>
        <v>97.58465103598692</v>
      </c>
    </row>
    <row r="9" spans="1:6" ht="15" customHeight="1">
      <c r="A9" s="12" t="s">
        <v>146</v>
      </c>
      <c r="B9" s="8">
        <v>46452.98294511912</v>
      </c>
      <c r="C9" s="8">
        <v>0</v>
      </c>
      <c r="D9" s="8">
        <v>32500</v>
      </c>
      <c r="E9" s="8">
        <f t="shared" si="0"/>
        <v>69.96321428571429</v>
      </c>
      <c r="F9" s="8"/>
    </row>
    <row r="10" spans="1:6" ht="15" customHeight="1">
      <c r="A10" s="12" t="s">
        <v>147</v>
      </c>
      <c r="B10" s="8">
        <v>1990.8421262193906</v>
      </c>
      <c r="C10" s="8">
        <v>0</v>
      </c>
      <c r="D10" s="8">
        <v>3294.05</v>
      </c>
      <c r="E10" s="8">
        <f t="shared" si="0"/>
        <v>165.46013150000002</v>
      </c>
      <c r="F10" s="8"/>
    </row>
    <row r="11" spans="1:6" ht="15" customHeight="1">
      <c r="A11" s="12" t="s">
        <v>148</v>
      </c>
      <c r="B11" s="8">
        <v>101772.97896343486</v>
      </c>
      <c r="C11" s="8">
        <v>68200</v>
      </c>
      <c r="D11" s="8">
        <v>64893.95</v>
      </c>
      <c r="E11" s="8">
        <f t="shared" si="0"/>
        <v>63.76343766385691</v>
      </c>
      <c r="F11" s="8">
        <f>D11/C11*100</f>
        <v>95.1524193548387</v>
      </c>
    </row>
    <row r="12" spans="1:6" ht="15" customHeight="1">
      <c r="A12" s="7" t="s">
        <v>149</v>
      </c>
      <c r="B12" s="8">
        <v>96443.2145464198</v>
      </c>
      <c r="C12" s="8">
        <v>0</v>
      </c>
      <c r="D12" s="8">
        <v>64893.95</v>
      </c>
      <c r="E12" s="8">
        <f t="shared" si="0"/>
        <v>67.28721175999937</v>
      </c>
      <c r="F12" s="8"/>
    </row>
    <row r="13" spans="1:6" ht="15" customHeight="1">
      <c r="A13" s="12" t="s">
        <v>150</v>
      </c>
      <c r="B13" s="8">
        <v>52671.12615302939</v>
      </c>
      <c r="C13" s="8">
        <v>0</v>
      </c>
      <c r="D13" s="8">
        <v>0</v>
      </c>
      <c r="E13" s="8">
        <f t="shared" si="0"/>
        <v>0</v>
      </c>
      <c r="F13" s="8"/>
    </row>
    <row r="14" spans="1:6" ht="15" customHeight="1">
      <c r="A14" s="12" t="s">
        <v>151</v>
      </c>
      <c r="B14" s="8">
        <v>5329.764417015063</v>
      </c>
      <c r="C14" s="8">
        <v>0</v>
      </c>
      <c r="D14" s="8">
        <v>0</v>
      </c>
      <c r="E14" s="8">
        <f t="shared" si="0"/>
        <v>0</v>
      </c>
      <c r="F14" s="8"/>
    </row>
    <row r="15" spans="1:6" ht="15" customHeight="1">
      <c r="A15" s="114" t="s">
        <v>270</v>
      </c>
      <c r="B15" s="8">
        <v>115764.99303205255</v>
      </c>
      <c r="C15" s="8">
        <v>162520</v>
      </c>
      <c r="D15" s="8">
        <v>154039.44</v>
      </c>
      <c r="E15" s="8">
        <f t="shared" si="0"/>
        <v>133.06219433481948</v>
      </c>
      <c r="F15" s="8">
        <f>D15/C15*100</f>
        <v>94.78183608171302</v>
      </c>
    </row>
    <row r="16" spans="1:6" ht="15" customHeight="1">
      <c r="A16" s="12" t="s">
        <v>152</v>
      </c>
      <c r="B16" s="8">
        <v>48740.45523923286</v>
      </c>
      <c r="C16" s="8">
        <v>0</v>
      </c>
      <c r="D16" s="8">
        <v>51511.62</v>
      </c>
      <c r="E16" s="8">
        <f t="shared" si="0"/>
        <v>105.6855537092656</v>
      </c>
      <c r="F16" s="8"/>
    </row>
    <row r="17" spans="1:6" ht="15" customHeight="1">
      <c r="A17" s="12" t="s">
        <v>153</v>
      </c>
      <c r="B17" s="8">
        <v>14353.411639790296</v>
      </c>
      <c r="C17" s="8">
        <v>0</v>
      </c>
      <c r="D17" s="8">
        <v>24348.42</v>
      </c>
      <c r="E17" s="8">
        <f t="shared" si="0"/>
        <v>169.63507081829732</v>
      </c>
      <c r="F17" s="8"/>
    </row>
    <row r="18" spans="1:6" ht="15" customHeight="1">
      <c r="A18" s="7" t="s">
        <v>154</v>
      </c>
      <c r="B18" s="8">
        <v>52671.12615302939</v>
      </c>
      <c r="C18" s="8">
        <v>0</v>
      </c>
      <c r="D18" s="8">
        <v>78179.4</v>
      </c>
      <c r="E18" s="8">
        <f t="shared" si="0"/>
        <v>148.42933065995112</v>
      </c>
      <c r="F18" s="8"/>
    </row>
    <row r="19" spans="1:6" ht="15" customHeight="1">
      <c r="A19" s="62" t="s">
        <v>271</v>
      </c>
      <c r="B19" s="8">
        <v>14043.052624593536</v>
      </c>
      <c r="C19" s="8">
        <v>175550</v>
      </c>
      <c r="D19" s="8">
        <v>33201.83</v>
      </c>
      <c r="E19" s="8">
        <f t="shared" si="0"/>
        <v>236.42886548650955</v>
      </c>
      <c r="F19" s="8">
        <f>D19/C19*100</f>
        <v>18.91303332383936</v>
      </c>
    </row>
    <row r="20" spans="1:6" ht="15" customHeight="1">
      <c r="A20" s="12" t="s">
        <v>155</v>
      </c>
      <c r="B20" s="8">
        <v>6171.610591280111</v>
      </c>
      <c r="C20" s="8">
        <v>0</v>
      </c>
      <c r="D20" s="8">
        <v>5008.85</v>
      </c>
      <c r="E20" s="8">
        <f t="shared" si="0"/>
        <v>81.15952758064518</v>
      </c>
      <c r="F20" s="8"/>
    </row>
    <row r="21" spans="1:6" ht="15" customHeight="1">
      <c r="A21" s="12" t="s">
        <v>156</v>
      </c>
      <c r="B21" s="8">
        <v>6139.2766606941395</v>
      </c>
      <c r="C21" s="8">
        <v>0</v>
      </c>
      <c r="D21" s="8">
        <v>3967.98</v>
      </c>
      <c r="E21" s="8">
        <f t="shared" si="0"/>
        <v>64.63269566273885</v>
      </c>
      <c r="F21" s="8"/>
    </row>
    <row r="22" spans="1:6" ht="15" customHeight="1">
      <c r="A22" s="62" t="s">
        <v>227</v>
      </c>
      <c r="B22" s="8">
        <v>1732.1653726192844</v>
      </c>
      <c r="C22" s="8">
        <v>0</v>
      </c>
      <c r="D22" s="8">
        <v>0</v>
      </c>
      <c r="E22" s="8"/>
      <c r="F22" s="8"/>
    </row>
    <row r="23" spans="1:6" ht="15" customHeight="1">
      <c r="A23" s="12" t="s">
        <v>157</v>
      </c>
      <c r="B23" s="8">
        <v>0</v>
      </c>
      <c r="C23" s="8">
        <v>0</v>
      </c>
      <c r="D23" s="8">
        <v>24225</v>
      </c>
      <c r="E23" s="8"/>
      <c r="F23" s="8"/>
    </row>
    <row r="24" spans="1:6" ht="12" customHeight="1">
      <c r="A24" s="12" t="s">
        <v>158</v>
      </c>
      <c r="B24" s="8">
        <v>141742.33857588423</v>
      </c>
      <c r="C24" s="8">
        <v>186641.52</v>
      </c>
      <c r="D24" s="8">
        <v>179090.99</v>
      </c>
      <c r="E24" s="8">
        <f>D24/B24*100</f>
        <v>126.3496791427076</v>
      </c>
      <c r="F24" s="8">
        <f>D24/C24*100</f>
        <v>95.95452823144603</v>
      </c>
    </row>
    <row r="25" spans="1:6" ht="15" customHeight="1">
      <c r="A25" s="12" t="s">
        <v>159</v>
      </c>
      <c r="B25" s="8">
        <v>126077.11858782932</v>
      </c>
      <c r="C25" s="8">
        <v>0</v>
      </c>
      <c r="D25" s="8">
        <v>179090.99</v>
      </c>
      <c r="E25" s="8">
        <f>D25/B25*100</f>
        <v>142.04876507804985</v>
      </c>
      <c r="F25" s="8"/>
    </row>
    <row r="26" spans="1:6" ht="15" customHeight="1">
      <c r="A26" s="12" t="s">
        <v>160</v>
      </c>
      <c r="B26" s="8">
        <v>132.72280841462606</v>
      </c>
      <c r="C26" s="8">
        <v>0</v>
      </c>
      <c r="D26" s="8">
        <v>0</v>
      </c>
      <c r="E26" s="8">
        <f>D26/B26*100</f>
        <v>0</v>
      </c>
      <c r="F26" s="8"/>
    </row>
    <row r="27" spans="1:6" ht="15" customHeight="1">
      <c r="A27" s="62" t="s">
        <v>225</v>
      </c>
      <c r="B27" s="8">
        <v>15532.49717964032</v>
      </c>
      <c r="C27" s="8">
        <v>0</v>
      </c>
      <c r="D27" s="8">
        <v>0</v>
      </c>
      <c r="E27" s="115"/>
      <c r="F27" s="115"/>
    </row>
    <row r="28" spans="1:6" ht="15" customHeight="1">
      <c r="A28" s="12" t="s">
        <v>161</v>
      </c>
      <c r="B28" s="8">
        <v>13047.440440639724</v>
      </c>
      <c r="C28" s="8">
        <v>13440</v>
      </c>
      <c r="D28" s="8">
        <f>SUM(D29:D33)</f>
        <v>13359.080000000002</v>
      </c>
      <c r="E28" s="8">
        <f>D28/B28*100</f>
        <v>102.38851107064335</v>
      </c>
      <c r="F28" s="8">
        <f>D28/C28*100</f>
        <v>99.39791666666667</v>
      </c>
    </row>
    <row r="29" spans="1:6" ht="15" customHeight="1">
      <c r="A29" s="62" t="s">
        <v>226</v>
      </c>
      <c r="B29" s="8">
        <v>3883.0897869798923</v>
      </c>
      <c r="C29" s="8">
        <v>0</v>
      </c>
      <c r="D29" s="8">
        <v>0</v>
      </c>
      <c r="E29" s="8"/>
      <c r="F29" s="8"/>
    </row>
    <row r="30" spans="1:6" ht="14.25" customHeight="1">
      <c r="A30" s="12" t="s">
        <v>162</v>
      </c>
      <c r="B30" s="8">
        <v>3681.9961510385556</v>
      </c>
      <c r="C30" s="8">
        <v>0</v>
      </c>
      <c r="D30" s="8">
        <v>0</v>
      </c>
      <c r="E30" s="8">
        <f>D30/B30*100</f>
        <v>0</v>
      </c>
      <c r="F30" s="8"/>
    </row>
    <row r="31" spans="1:6" ht="12.75" customHeight="1">
      <c r="A31" s="62" t="s">
        <v>228</v>
      </c>
      <c r="B31" s="8">
        <v>1811.6663348596455</v>
      </c>
      <c r="C31" s="8">
        <v>0</v>
      </c>
      <c r="D31" s="8">
        <v>0</v>
      </c>
      <c r="E31" s="8"/>
      <c r="F31" s="8"/>
    </row>
    <row r="32" spans="1:6" ht="26.25" customHeight="1">
      <c r="A32" s="7" t="s">
        <v>163</v>
      </c>
      <c r="B32" s="8">
        <v>0</v>
      </c>
      <c r="C32" s="8">
        <v>0</v>
      </c>
      <c r="D32" s="8">
        <v>8880.86</v>
      </c>
      <c r="E32" s="8"/>
      <c r="F32" s="8"/>
    </row>
    <row r="33" spans="1:6" ht="15" customHeight="1">
      <c r="A33" s="12" t="s">
        <v>164</v>
      </c>
      <c r="B33" s="8">
        <v>3670.6881677616298</v>
      </c>
      <c r="C33" s="8">
        <v>0</v>
      </c>
      <c r="D33" s="8">
        <v>4478.22</v>
      </c>
      <c r="E33" s="8">
        <f>D33/B33*100</f>
        <v>121.99946700269012</v>
      </c>
      <c r="F33" s="8"/>
    </row>
    <row r="34" spans="2:6" ht="15" customHeight="1">
      <c r="B34" s="13">
        <v>550230.5713716901</v>
      </c>
      <c r="C34" s="13">
        <f>C5+C8+C11+C15+C19+C24+C28</f>
        <v>777471</v>
      </c>
      <c r="D34" s="13">
        <f>D5+D8+D11+D15+D19+D24+D28</f>
        <v>601793.09</v>
      </c>
      <c r="E34" s="79">
        <f>D34/B34*100</f>
        <v>109.37107483863859</v>
      </c>
      <c r="F34" s="79">
        <f>D34/C34*100</f>
        <v>77.40392760630299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58">
      <selection activeCell="K30" sqref="K30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16.140625" style="0" customWidth="1"/>
    <col min="4" max="4" width="17.421875" style="0" customWidth="1"/>
    <col min="5" max="5" width="16.7109375" style="0" customWidth="1"/>
    <col min="6" max="6" width="9.28125" style="0" customWidth="1"/>
  </cols>
  <sheetData>
    <row r="1" spans="1:3" ht="12.75">
      <c r="A1" s="116" t="s">
        <v>249</v>
      </c>
      <c r="B1" s="116"/>
      <c r="C1" s="116"/>
    </row>
    <row r="2" spans="1:8" ht="24" customHeight="1">
      <c r="A2" s="117" t="s">
        <v>272</v>
      </c>
      <c r="B2" s="117"/>
      <c r="C2" s="117"/>
      <c r="D2" s="117"/>
      <c r="E2" s="117"/>
      <c r="F2" s="117"/>
      <c r="G2" s="117"/>
      <c r="H2" s="117"/>
    </row>
    <row r="3" spans="1:8" ht="7.5" customHeight="1">
      <c r="A3" s="117"/>
      <c r="B3" s="117"/>
      <c r="C3" s="117"/>
      <c r="D3" s="117"/>
      <c r="E3" s="117"/>
      <c r="F3" s="117"/>
      <c r="G3" s="117"/>
      <c r="H3" s="117"/>
    </row>
    <row r="4" spans="1:7" ht="28.5" customHeight="1">
      <c r="A4" s="77" t="s">
        <v>1</v>
      </c>
      <c r="B4" s="78" t="s">
        <v>290</v>
      </c>
      <c r="C4" s="99" t="s">
        <v>246</v>
      </c>
      <c r="D4" s="100" t="s">
        <v>245</v>
      </c>
      <c r="E4" s="100" t="s">
        <v>247</v>
      </c>
      <c r="F4" s="100" t="s">
        <v>240</v>
      </c>
      <c r="G4" s="100" t="s">
        <v>257</v>
      </c>
    </row>
    <row r="5" spans="2:7" ht="12.75">
      <c r="B5" s="43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</row>
    <row r="6" spans="1:7" ht="18.75" customHeight="1">
      <c r="A6" s="30">
        <v>8</v>
      </c>
      <c r="B6" s="38" t="s">
        <v>235</v>
      </c>
      <c r="C6" s="53">
        <v>29234.99767735085</v>
      </c>
      <c r="D6" s="53">
        <v>0</v>
      </c>
      <c r="E6" s="53">
        <v>36440.12</v>
      </c>
      <c r="F6" s="53">
        <f>E6/C6*100</f>
        <v>124.64553752378491</v>
      </c>
      <c r="G6" s="53"/>
    </row>
    <row r="7" spans="1:7" ht="18.75" customHeight="1">
      <c r="A7" s="30" t="s">
        <v>43</v>
      </c>
      <c r="B7" s="31" t="s">
        <v>44</v>
      </c>
      <c r="C7" s="53">
        <v>29234.99767735085</v>
      </c>
      <c r="D7" s="53">
        <v>0</v>
      </c>
      <c r="E7" s="53">
        <v>36440.12</v>
      </c>
      <c r="F7" s="53">
        <f>E7/C7*100</f>
        <v>124.64553752378491</v>
      </c>
      <c r="G7" s="53"/>
    </row>
    <row r="8" spans="1:7" ht="12.75">
      <c r="A8" s="39">
        <v>847</v>
      </c>
      <c r="B8" s="52" t="s">
        <v>220</v>
      </c>
      <c r="C8" s="57">
        <v>29234.99767735085</v>
      </c>
      <c r="D8" s="57">
        <v>0</v>
      </c>
      <c r="E8" s="56">
        <v>36440.12</v>
      </c>
      <c r="F8" s="57">
        <f>E8/C8*100</f>
        <v>124.64553752378491</v>
      </c>
      <c r="G8" s="57"/>
    </row>
    <row r="9" spans="1:7" ht="12.75">
      <c r="A9" s="40">
        <v>8471</v>
      </c>
      <c r="B9" s="42" t="s">
        <v>221</v>
      </c>
      <c r="C9" s="98">
        <v>29235</v>
      </c>
      <c r="D9" s="98">
        <v>0</v>
      </c>
      <c r="E9" s="58">
        <v>36440.12</v>
      </c>
      <c r="F9" s="98">
        <f>E9/C9*100</f>
        <v>124.64552762100223</v>
      </c>
      <c r="G9" s="59"/>
    </row>
    <row r="10" spans="1:7" ht="27" customHeight="1">
      <c r="A10" s="122">
        <v>5</v>
      </c>
      <c r="B10" s="123" t="s">
        <v>273</v>
      </c>
      <c r="C10" s="124">
        <v>0</v>
      </c>
      <c r="D10" s="124">
        <v>29235</v>
      </c>
      <c r="E10" s="124">
        <v>29235</v>
      </c>
      <c r="F10" s="123"/>
      <c r="G10" s="124">
        <f>E10/D10*100</f>
        <v>100</v>
      </c>
    </row>
    <row r="11" spans="1:7" ht="12.75">
      <c r="A11" s="119">
        <v>54</v>
      </c>
      <c r="B11" s="119" t="s">
        <v>274</v>
      </c>
      <c r="C11" s="125">
        <v>0</v>
      </c>
      <c r="D11" s="125">
        <v>29235</v>
      </c>
      <c r="E11" s="125">
        <v>29235</v>
      </c>
      <c r="F11" s="120"/>
      <c r="G11" s="125">
        <f>E11/D11*100</f>
        <v>100</v>
      </c>
    </row>
    <row r="12" spans="1:7" ht="12.75">
      <c r="A12" s="25">
        <v>547</v>
      </c>
      <c r="B12" s="121" t="s">
        <v>275</v>
      </c>
      <c r="C12" s="27">
        <v>0</v>
      </c>
      <c r="D12" s="75">
        <v>29235</v>
      </c>
      <c r="E12" s="81">
        <v>29235</v>
      </c>
      <c r="F12" s="81"/>
      <c r="G12" s="126">
        <f>E12/D12*100</f>
        <v>100</v>
      </c>
    </row>
    <row r="13" spans="1:7" ht="12.75">
      <c r="A13" s="25">
        <v>5471</v>
      </c>
      <c r="B13" s="121" t="s">
        <v>276</v>
      </c>
      <c r="C13" s="27">
        <v>0</v>
      </c>
      <c r="D13" s="75">
        <v>29235</v>
      </c>
      <c r="E13" s="81">
        <v>29235</v>
      </c>
      <c r="F13" s="81"/>
      <c r="G13" s="126">
        <f>E13/D13*100</f>
        <v>100</v>
      </c>
    </row>
    <row r="15" spans="1:7" ht="12.75">
      <c r="A15" s="119">
        <v>92</v>
      </c>
      <c r="B15" s="120" t="s">
        <v>277</v>
      </c>
      <c r="C15" s="125">
        <v>441352.9</v>
      </c>
      <c r="D15" s="125">
        <v>459259.89</v>
      </c>
      <c r="E15" s="125">
        <v>703446.56</v>
      </c>
      <c r="F15" s="125">
        <f>E15/C15*100</f>
        <v>159.38414814992717</v>
      </c>
      <c r="G15" s="125">
        <f>E15/D15*100</f>
        <v>153.16960512271166</v>
      </c>
    </row>
    <row r="16" spans="1:7" ht="12.75">
      <c r="A16" s="118">
        <v>922</v>
      </c>
      <c r="B16" s="26" t="s">
        <v>278</v>
      </c>
      <c r="C16" s="126">
        <v>441352.89</v>
      </c>
      <c r="D16" s="126">
        <v>459259.89</v>
      </c>
      <c r="E16" s="126">
        <v>703446.56</v>
      </c>
      <c r="F16" s="126">
        <f>E16/C16*100</f>
        <v>159.38415176119048</v>
      </c>
      <c r="G16" s="126">
        <f>E16/D16*100</f>
        <v>153.16960512271166</v>
      </c>
    </row>
    <row r="17" spans="1:7" ht="12.75">
      <c r="A17" s="118">
        <v>9221</v>
      </c>
      <c r="B17" s="26" t="s">
        <v>279</v>
      </c>
      <c r="C17" s="126">
        <v>441352.89</v>
      </c>
      <c r="D17" s="126">
        <v>459259.89</v>
      </c>
      <c r="E17" s="126">
        <v>703446.56</v>
      </c>
      <c r="F17" s="126">
        <f>E17/C17*100</f>
        <v>159.38415176119048</v>
      </c>
      <c r="G17" s="126">
        <f>E17/D17*100</f>
        <v>153.16960512271166</v>
      </c>
    </row>
    <row r="19" spans="1:3" ht="12.75">
      <c r="A19" s="117" t="s">
        <v>280</v>
      </c>
      <c r="B19" s="117"/>
      <c r="C19" s="117"/>
    </row>
    <row r="21" spans="1:7" ht="12.75">
      <c r="A21" s="105"/>
      <c r="B21" s="106" t="s">
        <v>281</v>
      </c>
      <c r="C21" s="107">
        <f>SUM(C24)</f>
        <v>29235</v>
      </c>
      <c r="D21" s="107">
        <f>SUM(D24)</f>
        <v>0</v>
      </c>
      <c r="E21" s="107">
        <f>SUM(E24)</f>
        <v>36440.12</v>
      </c>
      <c r="F21" s="107">
        <f>E21/C21*100</f>
        <v>124.64552762100223</v>
      </c>
      <c r="G21" s="107"/>
    </row>
    <row r="22" spans="1:7" ht="36" customHeight="1">
      <c r="A22" s="77" t="s">
        <v>133</v>
      </c>
      <c r="B22" s="77" t="s">
        <v>134</v>
      </c>
      <c r="C22" s="99" t="s">
        <v>246</v>
      </c>
      <c r="D22" s="100" t="s">
        <v>245</v>
      </c>
      <c r="E22" s="100" t="s">
        <v>247</v>
      </c>
      <c r="F22" s="100" t="s">
        <v>240</v>
      </c>
      <c r="G22" s="100" t="s">
        <v>257</v>
      </c>
    </row>
    <row r="23" spans="2:7" ht="12.75">
      <c r="B23" s="43">
        <v>1</v>
      </c>
      <c r="C23" s="44">
        <v>2</v>
      </c>
      <c r="D23" s="44">
        <v>3</v>
      </c>
      <c r="E23" s="44">
        <v>4</v>
      </c>
      <c r="F23" s="44">
        <v>5</v>
      </c>
      <c r="G23" s="44">
        <v>6</v>
      </c>
    </row>
    <row r="24" spans="1:7" ht="12.75">
      <c r="A24" s="71" t="s">
        <v>201</v>
      </c>
      <c r="B24" s="6" t="s">
        <v>138</v>
      </c>
      <c r="C24" s="8">
        <v>29235</v>
      </c>
      <c r="D24" s="8">
        <v>0</v>
      </c>
      <c r="E24" s="8">
        <v>36440.12</v>
      </c>
      <c r="F24" s="72">
        <f>E24/C24*100</f>
        <v>124.64552762100223</v>
      </c>
      <c r="G24" s="72"/>
    </row>
    <row r="25" spans="1:7" ht="12.75">
      <c r="A25" s="71" t="s">
        <v>283</v>
      </c>
      <c r="B25" s="25" t="s">
        <v>284</v>
      </c>
      <c r="C25" s="8">
        <v>29235</v>
      </c>
      <c r="D25" s="8">
        <v>0</v>
      </c>
      <c r="E25" s="8">
        <v>36440.12</v>
      </c>
      <c r="F25" s="72">
        <f>E25/C25*100</f>
        <v>124.64552762100223</v>
      </c>
      <c r="G25" s="72"/>
    </row>
    <row r="27" spans="1:7" ht="12.75">
      <c r="A27" s="105"/>
      <c r="B27" s="106" t="s">
        <v>282</v>
      </c>
      <c r="C27" s="107">
        <f>SUM(C30)</f>
        <v>0</v>
      </c>
      <c r="D27" s="107">
        <f>SUM(D30)</f>
        <v>29235</v>
      </c>
      <c r="E27" s="107">
        <f>SUM(E30)</f>
        <v>29235</v>
      </c>
      <c r="F27" s="107"/>
      <c r="G27" s="107">
        <f>E27/D27*100</f>
        <v>100</v>
      </c>
    </row>
    <row r="28" spans="1:7" ht="38.25">
      <c r="A28" s="77" t="s">
        <v>133</v>
      </c>
      <c r="B28" s="77" t="s">
        <v>134</v>
      </c>
      <c r="C28" s="99" t="s">
        <v>246</v>
      </c>
      <c r="D28" s="100" t="s">
        <v>245</v>
      </c>
      <c r="E28" s="100" t="s">
        <v>247</v>
      </c>
      <c r="F28" s="100" t="s">
        <v>240</v>
      </c>
      <c r="G28" s="100" t="s">
        <v>257</v>
      </c>
    </row>
    <row r="29" spans="2:7" ht="12.75">
      <c r="B29" s="43">
        <v>1</v>
      </c>
      <c r="C29" s="44">
        <v>2</v>
      </c>
      <c r="D29" s="44">
        <v>3</v>
      </c>
      <c r="E29" s="44">
        <v>4</v>
      </c>
      <c r="F29" s="44">
        <v>5</v>
      </c>
      <c r="G29" s="44">
        <v>6</v>
      </c>
    </row>
    <row r="30" spans="1:7" ht="12.75">
      <c r="A30" s="71" t="s">
        <v>207</v>
      </c>
      <c r="B30" s="6" t="s">
        <v>135</v>
      </c>
      <c r="C30" s="27">
        <v>0</v>
      </c>
      <c r="D30" s="61">
        <v>29235</v>
      </c>
      <c r="E30" s="61">
        <v>29235</v>
      </c>
      <c r="F30" s="8"/>
      <c r="G30" s="8">
        <f>E30/D30*100</f>
        <v>100</v>
      </c>
    </row>
    <row r="31" spans="1:7" ht="12.75">
      <c r="A31" s="71" t="s">
        <v>206</v>
      </c>
      <c r="B31" s="6" t="s">
        <v>135</v>
      </c>
      <c r="C31" s="27">
        <v>0</v>
      </c>
      <c r="D31" s="61">
        <v>29235</v>
      </c>
      <c r="E31" s="61">
        <v>29235</v>
      </c>
      <c r="F31" s="8"/>
      <c r="G31" s="8">
        <f>E31/D31*100</f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37">
      <selection activeCell="C23" sqref="C23"/>
    </sheetView>
  </sheetViews>
  <sheetFormatPr defaultColWidth="15.7109375" defaultRowHeight="15" customHeight="1"/>
  <cols>
    <col min="1" max="1" width="15.7109375" style="0" customWidth="1"/>
    <col min="2" max="2" width="48.421875" style="0" customWidth="1"/>
    <col min="3" max="5" width="20.7109375" style="0" customWidth="1"/>
  </cols>
  <sheetData>
    <row r="2" spans="1:5" ht="15" customHeight="1">
      <c r="A2" s="148" t="s">
        <v>237</v>
      </c>
      <c r="B2" s="148"/>
      <c r="C2" s="148"/>
      <c r="D2" s="148"/>
      <c r="E2" s="148"/>
    </row>
    <row r="3" spans="1:5" ht="15" customHeight="1">
      <c r="A3" s="152" t="s">
        <v>238</v>
      </c>
      <c r="B3" s="152"/>
      <c r="C3" s="152"/>
      <c r="D3" s="152"/>
      <c r="E3" s="152"/>
    </row>
    <row r="4" spans="1:5" ht="15" customHeight="1">
      <c r="A4" s="63"/>
      <c r="B4" s="63"/>
      <c r="C4" s="63"/>
      <c r="D4" s="63"/>
      <c r="E4" s="63"/>
    </row>
    <row r="5" spans="1:5" ht="15" customHeight="1">
      <c r="A5" s="153" t="s">
        <v>285</v>
      </c>
      <c r="B5" s="142"/>
      <c r="C5" s="142"/>
      <c r="D5" s="142"/>
      <c r="E5" s="142"/>
    </row>
    <row r="6" spans="1:5" ht="15" customHeight="1">
      <c r="A6" s="142"/>
      <c r="B6" s="142"/>
      <c r="C6" s="142"/>
      <c r="D6" s="142"/>
      <c r="E6" s="142"/>
    </row>
    <row r="7" spans="1:5" ht="15" customHeight="1">
      <c r="A7" s="76" t="s">
        <v>239</v>
      </c>
      <c r="B7" s="70"/>
      <c r="C7" s="70"/>
      <c r="D7" s="70"/>
      <c r="E7" s="70"/>
    </row>
    <row r="8" spans="1:5" ht="15" customHeight="1">
      <c r="A8" s="76"/>
      <c r="B8" s="70"/>
      <c r="C8" s="70"/>
      <c r="D8" s="70"/>
      <c r="E8" s="70"/>
    </row>
    <row r="9" spans="3:5" ht="15" customHeight="1">
      <c r="C9" s="73" t="s">
        <v>245</v>
      </c>
      <c r="D9" s="73" t="s">
        <v>286</v>
      </c>
      <c r="E9" s="73" t="s">
        <v>291</v>
      </c>
    </row>
    <row r="10" spans="1:5" ht="15" customHeight="1">
      <c r="A10" s="140">
        <v>1</v>
      </c>
      <c r="B10" s="140"/>
      <c r="C10" s="74">
        <v>2</v>
      </c>
      <c r="D10" s="74">
        <v>3</v>
      </c>
      <c r="E10" s="74">
        <v>4</v>
      </c>
    </row>
    <row r="11" spans="1:5" s="15" customFormat="1" ht="15" customHeight="1">
      <c r="A11" s="149" t="s">
        <v>165</v>
      </c>
      <c r="B11" s="149"/>
      <c r="C11" s="14">
        <v>77674.48</v>
      </c>
      <c r="D11" s="14">
        <v>67944.57</v>
      </c>
      <c r="E11" s="14">
        <f aca="true" t="shared" si="0" ref="E11:E17">D11/C11*100</f>
        <v>87.47347906287884</v>
      </c>
    </row>
    <row r="12" spans="1:5" s="17" customFormat="1" ht="15" customHeight="1">
      <c r="A12" s="150" t="s">
        <v>166</v>
      </c>
      <c r="B12" s="150"/>
      <c r="C12" s="16">
        <v>77674.48</v>
      </c>
      <c r="D12" s="16">
        <v>67944.57</v>
      </c>
      <c r="E12" s="16">
        <f t="shared" si="0"/>
        <v>87.47347906287884</v>
      </c>
    </row>
    <row r="13" spans="1:5" s="15" customFormat="1" ht="15" customHeight="1">
      <c r="A13" s="149" t="s">
        <v>167</v>
      </c>
      <c r="B13" s="149"/>
      <c r="C13" s="14">
        <v>729031.52</v>
      </c>
      <c r="D13" s="14">
        <v>563083.52</v>
      </c>
      <c r="E13" s="14">
        <f t="shared" si="0"/>
        <v>77.23719819411924</v>
      </c>
    </row>
    <row r="14" spans="1:5" s="17" customFormat="1" ht="15" customHeight="1">
      <c r="A14" s="150" t="s">
        <v>168</v>
      </c>
      <c r="B14" s="150"/>
      <c r="C14" s="16">
        <v>729031.52</v>
      </c>
      <c r="D14" s="16">
        <v>563083.52</v>
      </c>
      <c r="E14" s="16">
        <f t="shared" si="0"/>
        <v>77.23719819411924</v>
      </c>
    </row>
    <row r="15" spans="1:5" ht="15" customHeight="1">
      <c r="A15" s="151" t="s">
        <v>169</v>
      </c>
      <c r="B15" s="151"/>
      <c r="C15" s="18">
        <v>164691.52</v>
      </c>
      <c r="D15" s="18">
        <v>157214.34</v>
      </c>
      <c r="E15" s="18">
        <f t="shared" si="0"/>
        <v>95.45988767363372</v>
      </c>
    </row>
    <row r="16" spans="1:5" ht="15" customHeight="1">
      <c r="A16" s="151" t="s">
        <v>170</v>
      </c>
      <c r="B16" s="151"/>
      <c r="C16" s="18">
        <v>700</v>
      </c>
      <c r="D16" s="18">
        <v>507.98</v>
      </c>
      <c r="E16" s="18">
        <f t="shared" si="0"/>
        <v>72.56857142857143</v>
      </c>
    </row>
    <row r="17" spans="2:5" ht="15" customHeight="1">
      <c r="B17" s="154" t="s">
        <v>171</v>
      </c>
      <c r="C17" s="18">
        <f>C11+C13</f>
        <v>806706</v>
      </c>
      <c r="D17" s="18">
        <f>D11+D13</f>
        <v>631028.0900000001</v>
      </c>
      <c r="E17" s="18">
        <f t="shared" si="0"/>
        <v>78.2228085572687</v>
      </c>
    </row>
    <row r="18" ht="15" customHeight="1">
      <c r="B18" s="154"/>
    </row>
    <row r="21" ht="15" customHeight="1">
      <c r="E21" s="19"/>
    </row>
  </sheetData>
  <sheetProtection/>
  <mergeCells count="11">
    <mergeCell ref="A16:B16"/>
    <mergeCell ref="B17:B18"/>
    <mergeCell ref="A2:E2"/>
    <mergeCell ref="A11:B11"/>
    <mergeCell ref="A12:B12"/>
    <mergeCell ref="A13:B13"/>
    <mergeCell ref="A14:B14"/>
    <mergeCell ref="A15:B15"/>
    <mergeCell ref="A3:E3"/>
    <mergeCell ref="A5:E6"/>
    <mergeCell ref="A10:B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2024-04-18T07:03:16Z</cp:lastPrinted>
  <dcterms:created xsi:type="dcterms:W3CDTF">2023-03-01T12:14:22Z</dcterms:created>
  <dcterms:modified xsi:type="dcterms:W3CDTF">2024-04-23T07:57:38Z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A0B44A456053326E0775961CF3DF6AA61068147A4765759C939E1F28FEECE623931789E4A4A7F25E58E205A8A0D83831A7B8CE9F926E6B7D91468613038A466F98871AD8EBD9E4E05980B552EE2386BB7A276A0EBD070F3FCC004692D453DFC16F94FDB747DAC3D4DA505CE0FDB8214E8C2A7F4DE403F4812BC4106BF55F36D</vt:lpwstr>
  </property>
  <property fmtid="{D5CDD505-2E9C-101B-9397-08002B2CF9AE}" pid="8" name="Business Objects Context Information6">
    <vt:lpwstr>B1ECF48A7896BBF2C403D03A7D7C44028F9201059C0599AD138BB0355A66854E32F4D46A36AB01A1265BEF74EC15AD86625F4D60BA6BF2196287409987E907363643AFAE90782B75CD325A7EB4A5005944EFC9708CA99B3195C0A06B2DF94E68FABF1B13</vt:lpwstr>
  </property>
</Properties>
</file>